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0" windowWidth="26360" windowHeight="1238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<sst xmlns="http://schemas.openxmlformats.org/spreadsheetml/2006/main" count="757" uniqueCount="504">
  <si>
    <t>Наименование</t>
  </si>
  <si>
    <t>материалов</t>
  </si>
  <si>
    <t>Раскрой</t>
  </si>
  <si>
    <t>Примечания</t>
  </si>
  <si>
    <t>ст 3СП</t>
  </si>
  <si>
    <t>в бухтах</t>
  </si>
  <si>
    <t>ст 3 СП</t>
  </si>
  <si>
    <t>ст 3ПС</t>
  </si>
  <si>
    <t>25Г2С</t>
  </si>
  <si>
    <t>Цена с НДС</t>
  </si>
  <si>
    <t>1500х6000</t>
  </si>
  <si>
    <t>Катанка:</t>
  </si>
  <si>
    <t>Проволока:</t>
  </si>
  <si>
    <t>ст 09Г2С</t>
  </si>
  <si>
    <t>1000х4000</t>
  </si>
  <si>
    <t>25 Г2С</t>
  </si>
  <si>
    <t>1250х2500</t>
  </si>
  <si>
    <t>Листовой  прокат  оцинкованный :</t>
  </si>
  <si>
    <t>6 мм</t>
  </si>
  <si>
    <t>ст.3СП</t>
  </si>
  <si>
    <t>Отводы</t>
  </si>
  <si>
    <t>Отводы 89х3,5</t>
  </si>
  <si>
    <t>Отводы 108х4</t>
  </si>
  <si>
    <t>Отводы 219х6</t>
  </si>
  <si>
    <t>1шт.</t>
  </si>
  <si>
    <t>Сетка рабица</t>
  </si>
  <si>
    <t>1кв.м.</t>
  </si>
  <si>
    <t>Сталь полосовая</t>
  </si>
  <si>
    <t>Сетка кладочная</t>
  </si>
  <si>
    <t>бухта</t>
  </si>
  <si>
    <t>ВР -1 д.4мм.</t>
  </si>
  <si>
    <t>ВР-1 д.5мм.</t>
  </si>
  <si>
    <t>Профнастил оцинк.</t>
  </si>
  <si>
    <t>Шестигранник</t>
  </si>
  <si>
    <t>тн</t>
  </si>
  <si>
    <t>Болты и гайки</t>
  </si>
  <si>
    <t>50кг</t>
  </si>
  <si>
    <t>60кг</t>
  </si>
  <si>
    <t>08КП</t>
  </si>
  <si>
    <t>5кгх4</t>
  </si>
  <si>
    <t>1500-6000</t>
  </si>
  <si>
    <t>Отводы 159х4,5</t>
  </si>
  <si>
    <t>Гайка свободная М6</t>
  </si>
  <si>
    <t>Отводы 133х4</t>
  </si>
  <si>
    <t>Труба профильная 30х30х2,0</t>
  </si>
  <si>
    <t>40кг*</t>
  </si>
  <si>
    <t xml:space="preserve">ст 3 </t>
  </si>
  <si>
    <t>Труба профильная 40х25х2,0</t>
  </si>
  <si>
    <t>ст3СП-5</t>
  </si>
  <si>
    <t>ст 3СП-5</t>
  </si>
  <si>
    <t>вес 1-ой пол</t>
  </si>
  <si>
    <t>1 пол.м.</t>
  </si>
  <si>
    <t>Труба профильная 40х20х2,0</t>
  </si>
  <si>
    <t>Гайка свободная М24</t>
  </si>
  <si>
    <t xml:space="preserve">Труба профильная 40х40х2   </t>
  </si>
  <si>
    <t xml:space="preserve">С О Р Т О В О Й   П Р О К А Т </t>
  </si>
  <si>
    <t xml:space="preserve">6 мм </t>
  </si>
  <si>
    <t>8 мм</t>
  </si>
  <si>
    <t>10 мм</t>
  </si>
  <si>
    <t xml:space="preserve">12 мм </t>
  </si>
  <si>
    <t>14 мм</t>
  </si>
  <si>
    <t>16 мм</t>
  </si>
  <si>
    <t>18 мм</t>
  </si>
  <si>
    <t>20 мм</t>
  </si>
  <si>
    <t xml:space="preserve">22 мм </t>
  </si>
  <si>
    <t>25 мм</t>
  </si>
  <si>
    <t>28 мм</t>
  </si>
  <si>
    <t xml:space="preserve">32 мм </t>
  </si>
  <si>
    <t>Уголок  ГОСТ 535-88 :</t>
  </si>
  <si>
    <t xml:space="preserve">25х25х4 </t>
  </si>
  <si>
    <t xml:space="preserve">45х45х4  </t>
  </si>
  <si>
    <t xml:space="preserve">50х50х5  </t>
  </si>
  <si>
    <t xml:space="preserve">75х75х6  </t>
  </si>
  <si>
    <t xml:space="preserve">100х100х7   </t>
  </si>
  <si>
    <t xml:space="preserve">100х100х8   </t>
  </si>
  <si>
    <t xml:space="preserve">160х160х10 </t>
  </si>
  <si>
    <t xml:space="preserve"> 140х140х10   </t>
  </si>
  <si>
    <t>Швеллер  ГОСТ 535-88 :</t>
  </si>
  <si>
    <t xml:space="preserve">                     8 мм                      </t>
  </si>
  <si>
    <t>Листовой  прокат  горячекатанный ст.3СП  ГОСТ 16523,  14637-89:</t>
  </si>
  <si>
    <t>Листовой  прокат ст. 09Г2С  19281-89:</t>
  </si>
  <si>
    <t>0,7 мм</t>
  </si>
  <si>
    <t>Лист рифленный ГОСТ 8568-77:</t>
  </si>
  <si>
    <t>Круг  г/к ГОСТ 535-88:</t>
  </si>
  <si>
    <t>25х4мм</t>
  </si>
  <si>
    <t>40х4мм</t>
  </si>
  <si>
    <t>Квадрат ГОСТ 2591:</t>
  </si>
  <si>
    <t xml:space="preserve"> 10мм</t>
  </si>
  <si>
    <t>12мм</t>
  </si>
  <si>
    <t xml:space="preserve"> 16 мм</t>
  </si>
  <si>
    <t xml:space="preserve">  14 мм </t>
  </si>
  <si>
    <t xml:space="preserve"> 20 мм</t>
  </si>
  <si>
    <t>Трубы  стальные  водогазопроводные  ГОСТ 3262:</t>
  </si>
  <si>
    <t xml:space="preserve">20 ст.2,8 мм </t>
  </si>
  <si>
    <t>40 ст 3,5 мм</t>
  </si>
  <si>
    <t xml:space="preserve">  15 ст.2,8 мм   </t>
  </si>
  <si>
    <t xml:space="preserve">  25 ст.3,2 мм   </t>
  </si>
  <si>
    <t xml:space="preserve"> 32 ст 3,2мм   </t>
  </si>
  <si>
    <t>Трубы  стальные  электросварные ГОСТ 10704:</t>
  </si>
  <si>
    <t>57 ст.3,5 мм</t>
  </si>
  <si>
    <t>76 ст.3,5 мм</t>
  </si>
  <si>
    <t xml:space="preserve">89 ст.3,5 мм </t>
  </si>
  <si>
    <t xml:space="preserve">108 ст.4,0 мм </t>
  </si>
  <si>
    <t xml:space="preserve">133 ст.4,5мм </t>
  </si>
  <si>
    <t xml:space="preserve">159 ст.4,5 мм </t>
  </si>
  <si>
    <t>Трубы водогазопроводные оцинкованные  ГОСТ 3262-75</t>
  </si>
  <si>
    <t xml:space="preserve">15 ст 2.8 мм </t>
  </si>
  <si>
    <t xml:space="preserve">20 ст 2.8 мм </t>
  </si>
  <si>
    <t xml:space="preserve">32 ст 3.2 мм </t>
  </si>
  <si>
    <t xml:space="preserve">40 ст 3.5 мм </t>
  </si>
  <si>
    <t>50 ст 3.5 мм</t>
  </si>
  <si>
    <t xml:space="preserve">76 ст 3,5 мм </t>
  </si>
  <si>
    <t>Т р у б н а я   п р о д у к ц и я,   о т в о д ы</t>
  </si>
  <si>
    <t xml:space="preserve">Э л е к т р о д ы </t>
  </si>
  <si>
    <t>Н-60  0,7х902х6000 5,4 кв.м.</t>
  </si>
  <si>
    <t>Профнастил крашенный</t>
  </si>
  <si>
    <t xml:space="preserve">20х4 мм </t>
  </si>
  <si>
    <t>30кг</t>
  </si>
  <si>
    <t>8х10кг, 2х25кг</t>
  </si>
  <si>
    <t>30,36,32,2х50</t>
  </si>
  <si>
    <t>ст 3</t>
  </si>
  <si>
    <t xml:space="preserve">Труба профильная 50х50х2   </t>
  </si>
  <si>
    <t>32х32х4</t>
  </si>
  <si>
    <t>Теоретический</t>
  </si>
  <si>
    <t>вес</t>
  </si>
  <si>
    <t xml:space="preserve">стоимость одной </t>
  </si>
  <si>
    <t>штуки</t>
  </si>
  <si>
    <t>Отводы 325х8</t>
  </si>
  <si>
    <t xml:space="preserve">219 ст 6.0 мм  </t>
  </si>
  <si>
    <t>Отводы 76х3,5</t>
  </si>
  <si>
    <t>Проволока вяз. ОК д.1,2</t>
  </si>
  <si>
    <t>С-21  0,5х1050х6000  6,3кв.м.</t>
  </si>
  <si>
    <t>Н-75  0,7х800х6000 4,8м.кв</t>
  </si>
  <si>
    <t xml:space="preserve">50 кг </t>
  </si>
  <si>
    <t>89 ст 3,5 мм</t>
  </si>
  <si>
    <t>Труба профильная 25х25х2</t>
  </si>
  <si>
    <t>Труба профильная 60х60х3</t>
  </si>
  <si>
    <t xml:space="preserve">Арматура АIII </t>
  </si>
  <si>
    <t>Труба профильная 20х20х2</t>
  </si>
  <si>
    <t>Ø22мм</t>
  </si>
  <si>
    <t>Ø24мм</t>
  </si>
  <si>
    <t>Ø27мм</t>
  </si>
  <si>
    <t>Ø30мм</t>
  </si>
  <si>
    <t>Ø32мм</t>
  </si>
  <si>
    <t>Ø36мм</t>
  </si>
  <si>
    <t>Гвозди : ГОСТ 4028-63</t>
  </si>
  <si>
    <t xml:space="preserve">40х40х4  </t>
  </si>
  <si>
    <t>Ø14мм</t>
  </si>
  <si>
    <t>Ø17мм</t>
  </si>
  <si>
    <t>Ø19мм</t>
  </si>
  <si>
    <t>Лист нержавеющий 6 мм</t>
  </si>
  <si>
    <t>12Х18Н10Т</t>
  </si>
  <si>
    <t>Труба профильная 120х120х5</t>
  </si>
  <si>
    <t>Переходы</t>
  </si>
  <si>
    <t>Переход 89*3,5-76*3,5</t>
  </si>
  <si>
    <t>Переход 133*5,0-108*4,0</t>
  </si>
  <si>
    <t>Переход 159*4,5-89*3,5</t>
  </si>
  <si>
    <t>Переход 219*159</t>
  </si>
  <si>
    <t>Переход 325*219</t>
  </si>
  <si>
    <t>Отводы 57х3,5</t>
  </si>
  <si>
    <t xml:space="preserve">С-8  0,5х1200х6000   7,2 кв.м   </t>
  </si>
  <si>
    <t xml:space="preserve">Цена в </t>
  </si>
  <si>
    <t>Совгавани</t>
  </si>
  <si>
    <t>50х5мм</t>
  </si>
  <si>
    <t xml:space="preserve">159 ст.5,0 мм </t>
  </si>
  <si>
    <t>УОНИ 13/55 д.3, 4, 5</t>
  </si>
  <si>
    <t>Проволока вяз. ОК д.2 мм</t>
  </si>
  <si>
    <t>Гайка свободная М8 - оцинк.</t>
  </si>
  <si>
    <t>Гайка свободная 36</t>
  </si>
  <si>
    <t>Шайба д.27мм</t>
  </si>
  <si>
    <t>Шайба д.30мм</t>
  </si>
  <si>
    <t>Шайба гроверная д.6мм</t>
  </si>
  <si>
    <t>Шайба гроверная д.18мм</t>
  </si>
  <si>
    <t>Шайба гроверная д.20мм</t>
  </si>
  <si>
    <t>Шайба гроверная д.22мм</t>
  </si>
  <si>
    <t>Шайба гроверная д.24мм</t>
  </si>
  <si>
    <t xml:space="preserve">114 ст.4,5 мм </t>
  </si>
  <si>
    <t>90х90х7</t>
  </si>
  <si>
    <t>2000-6000</t>
  </si>
  <si>
    <t>30х4мм</t>
  </si>
  <si>
    <t>57 ст 3.5 мм</t>
  </si>
  <si>
    <t xml:space="preserve">Труба профильная 50х25х2   </t>
  </si>
  <si>
    <t xml:space="preserve">Труба профильная 60х40х3,0 </t>
  </si>
  <si>
    <t xml:space="preserve">С-44  0,7х1040х6000  6,24кв.м.   </t>
  </si>
  <si>
    <t>3кг / 5 кг/ 5кг</t>
  </si>
  <si>
    <t>Проволока вяз. ОК д.0,9</t>
  </si>
  <si>
    <t>Проволока вяз. ОК д.3 мм</t>
  </si>
  <si>
    <t>Проволока вяз. ОК д.4 мм</t>
  </si>
  <si>
    <t>40х40х1,8 15кв.м.</t>
  </si>
  <si>
    <t>50х50х1,8 15кв.м.</t>
  </si>
  <si>
    <t>25х25х1,6 15кв.м.</t>
  </si>
  <si>
    <t xml:space="preserve">108 ст.3,5мм </t>
  </si>
  <si>
    <t>от 2,96</t>
  </si>
  <si>
    <t xml:space="preserve">Труба профильная 80х40х2 </t>
  </si>
  <si>
    <t>Имеем возможность предложить круги отрезные по металлу в широком ассортименте - цены по запросу</t>
  </si>
  <si>
    <t xml:space="preserve">25 ст.3,2 мм </t>
  </si>
  <si>
    <t>Лист ПВЛ - 408</t>
  </si>
  <si>
    <t xml:space="preserve">108 ст.3,5 мм </t>
  </si>
  <si>
    <t xml:space="preserve">60 кг </t>
  </si>
  <si>
    <t>Оказываем услуги по сварке , резке в размер, изготовлению металлоконструкций!</t>
  </si>
  <si>
    <r>
      <rPr>
        <b/>
        <sz val="12"/>
        <color indexed="10"/>
        <rFont val="Times New Roman"/>
        <family val="1"/>
      </rPr>
      <t xml:space="preserve">   !</t>
    </r>
    <r>
      <rPr>
        <b/>
        <sz val="12"/>
        <rFont val="Times New Roman"/>
        <family val="1"/>
      </rPr>
      <t xml:space="preserve"> Производим  доставку  автотранспортом, контейнерами, вагонами</t>
    </r>
  </si>
  <si>
    <t>ст 3 СП-2</t>
  </si>
  <si>
    <t>2000х6000</t>
  </si>
  <si>
    <t>325 ст. 8,0 мм</t>
  </si>
  <si>
    <t>6,5У</t>
  </si>
  <si>
    <t>Проволока вяз. ОК д.1,6</t>
  </si>
  <si>
    <t>Проволока вяз. ОК д.1,8</t>
  </si>
  <si>
    <t>3СП</t>
  </si>
  <si>
    <t>273 ст. 6.0 мм</t>
  </si>
  <si>
    <t>325 ст. 6,0 мм</t>
  </si>
  <si>
    <t>Труба профильная 160х160х6,0</t>
  </si>
  <si>
    <t>Ø41мм</t>
  </si>
  <si>
    <t>Лист ПВЛ - 508</t>
  </si>
  <si>
    <t>1х2,35</t>
  </si>
  <si>
    <t>Труба профильная 25х25х1,5</t>
  </si>
  <si>
    <t>Труба профильная 30х30х1,5</t>
  </si>
  <si>
    <t>Труба профильная 60х40х2,0</t>
  </si>
  <si>
    <t>Труба профильная 100х100х4</t>
  </si>
  <si>
    <t>Проволока вяз. ОК д.5 мм</t>
  </si>
  <si>
    <t>Гайка свободная оцинк. 12, 16</t>
  </si>
  <si>
    <t>Лист ПВЛ - 406</t>
  </si>
  <si>
    <t>Лист ПВЛ - 510</t>
  </si>
  <si>
    <t xml:space="preserve">М е т и з н а я    п р о д у к ц и я </t>
  </si>
  <si>
    <t>Отводы 273х7</t>
  </si>
  <si>
    <t>20Б1</t>
  </si>
  <si>
    <t>25Б1</t>
  </si>
  <si>
    <t>30Б1</t>
  </si>
  <si>
    <t>30Ш1</t>
  </si>
  <si>
    <t>2,5х40, 50, 60</t>
  </si>
  <si>
    <t xml:space="preserve">4,0х100, 120 </t>
  </si>
  <si>
    <t>Труба профильная 180х180х8,0</t>
  </si>
  <si>
    <t>6м</t>
  </si>
  <si>
    <t>Гайка свободная М10 - 22</t>
  </si>
  <si>
    <t>Шайба гроверная д.12мм, 14мм, 16 мм</t>
  </si>
  <si>
    <t xml:space="preserve">Шайба гроверная д.8мм, 10 мм </t>
  </si>
  <si>
    <t>325 ст5,5мм</t>
  </si>
  <si>
    <t>Труба профильная 100х100х5</t>
  </si>
  <si>
    <t>Шайба д.6мм, 8 мм, 10 мм, 12 мм, 14мм</t>
  </si>
  <si>
    <t>Лист ПВЛ - 506</t>
  </si>
  <si>
    <t>1,5х6,0</t>
  </si>
  <si>
    <t xml:space="preserve">114 ст.3,5 мм </t>
  </si>
  <si>
    <t xml:space="preserve">159 ст.4,0 мм </t>
  </si>
  <si>
    <t>30х30х1,6 15кв.м.</t>
  </si>
  <si>
    <t>133 ст4,5мм</t>
  </si>
  <si>
    <t xml:space="preserve">Труба профильная 80х60х3 </t>
  </si>
  <si>
    <t xml:space="preserve">Труба профильная 80х40х3 </t>
  </si>
  <si>
    <t>Отводы 76х5,0</t>
  </si>
  <si>
    <t>Отводы 89х5,0</t>
  </si>
  <si>
    <t>Отводы 89х6,0</t>
  </si>
  <si>
    <t>Отводы 108х5</t>
  </si>
  <si>
    <t>Отводы 114х4</t>
  </si>
  <si>
    <t>Шайба д.16,18,20,22,24 мм</t>
  </si>
  <si>
    <t>Гайка свободная М27, М30</t>
  </si>
  <si>
    <t xml:space="preserve">Гайка свободная М8 </t>
  </si>
  <si>
    <t xml:space="preserve">36 мм </t>
  </si>
  <si>
    <t xml:space="preserve">Труба профильная 80х40х4 </t>
  </si>
  <si>
    <t>Труба профильная 120х80х5</t>
  </si>
  <si>
    <t>Проволока свар. СВ08Г2С 1,2мм</t>
  </si>
  <si>
    <t>Проволока ВР - 4,5 мм в прутках</t>
  </si>
  <si>
    <t>1,25х1,76</t>
  </si>
  <si>
    <t>1,25х2,5</t>
  </si>
  <si>
    <t>Труба профильная 80х80х4</t>
  </si>
  <si>
    <t>Лист х/к 0,8мм</t>
  </si>
  <si>
    <t>89 ст 4,0 мм</t>
  </si>
  <si>
    <t>8У</t>
  </si>
  <si>
    <t>0,5 мм окрашенный</t>
  </si>
  <si>
    <t xml:space="preserve">НС-21 0,5х1050х6000 </t>
  </si>
  <si>
    <t xml:space="preserve">НС-8 0.5х1200х6000 </t>
  </si>
  <si>
    <t>1,25х2,56</t>
  </si>
  <si>
    <t>20К1</t>
  </si>
  <si>
    <t>25Ш1</t>
  </si>
  <si>
    <t>Ø46мм</t>
  </si>
  <si>
    <t>Труба профильная 200х200х8,0</t>
  </si>
  <si>
    <t>100х100х10</t>
  </si>
  <si>
    <t>2500х10000</t>
  </si>
  <si>
    <t>102 ст 4,0 мм</t>
  </si>
  <si>
    <t>Труба профильная 50х25х1,5</t>
  </si>
  <si>
    <t>Труба профильная 60х30х3,0</t>
  </si>
  <si>
    <t>Труба профильная 60х60х4</t>
  </si>
  <si>
    <t>7,8/6</t>
  </si>
  <si>
    <t>Труба профильная 100х50х3</t>
  </si>
  <si>
    <t>Труба профильная 140х60х4</t>
  </si>
  <si>
    <t>Труба профильная 140х60х5</t>
  </si>
  <si>
    <t>Труба профильная 180х180х6,0</t>
  </si>
  <si>
    <t xml:space="preserve">114 ст.4,0 мм </t>
  </si>
  <si>
    <t xml:space="preserve">Труба профильная 40х40х3,0   </t>
  </si>
  <si>
    <t>Труба профильная 120х80х3</t>
  </si>
  <si>
    <t>Труба профильная 120х60х4</t>
  </si>
  <si>
    <t>Труба профильная 120х60х5</t>
  </si>
  <si>
    <t>Труба профильная 150х100х4,0</t>
  </si>
  <si>
    <t xml:space="preserve">ст.3СП, </t>
  </si>
  <si>
    <t>35Б1</t>
  </si>
  <si>
    <t>5,05-5,83</t>
  </si>
  <si>
    <t xml:space="preserve">159 ст.6,0 мм </t>
  </si>
  <si>
    <t xml:space="preserve">219 ст 8.0 мм  </t>
  </si>
  <si>
    <t xml:space="preserve">5,0х150   6,0х200 </t>
  </si>
  <si>
    <t>25кг-5х150</t>
  </si>
  <si>
    <t>от 1-5 тн</t>
  </si>
  <si>
    <t>от 5-ти тн</t>
  </si>
  <si>
    <t>1 пог. мет.</t>
  </si>
  <si>
    <t>по рассрочке</t>
  </si>
  <si>
    <t>40х</t>
  </si>
  <si>
    <t>сп</t>
  </si>
  <si>
    <t xml:space="preserve">Труба профильная 40х40х1,5   </t>
  </si>
  <si>
    <t>273 ст. 9.0 мм</t>
  </si>
  <si>
    <t xml:space="preserve">63х63х5   </t>
  </si>
  <si>
    <t>40Х</t>
  </si>
  <si>
    <t>Ø12мм</t>
  </si>
  <si>
    <t>от 3 м</t>
  </si>
  <si>
    <t>Ø55мм</t>
  </si>
  <si>
    <t>Ø65мм</t>
  </si>
  <si>
    <t xml:space="preserve">  15 ст.2,5 мм   </t>
  </si>
  <si>
    <t>377 ст. 6,0 мм</t>
  </si>
  <si>
    <t>426 ст. 6,0 мм</t>
  </si>
  <si>
    <t>530 ст. 7 мм</t>
  </si>
  <si>
    <t xml:space="preserve">15 ст 2.5 мм </t>
  </si>
  <si>
    <t>Труба профильная 15х15х1,5</t>
  </si>
  <si>
    <t>Труба профильная 20х20х1,5</t>
  </si>
  <si>
    <t>Труба профильная 80х80х3</t>
  </si>
  <si>
    <t>50х50 с покрытием 15кв.м.</t>
  </si>
  <si>
    <t>Сетка клад., сварн.  100х100х5</t>
  </si>
  <si>
    <t xml:space="preserve">Сетка клад., сварн.  100х100х4 </t>
  </si>
  <si>
    <t xml:space="preserve">Сетка клад., сварн.  50х50х4 </t>
  </si>
  <si>
    <t>Лист ПВЛ - 410</t>
  </si>
  <si>
    <t>1х2,18</t>
  </si>
  <si>
    <t xml:space="preserve">0,5 мм  </t>
  </si>
  <si>
    <t>Т/о-11,7</t>
  </si>
  <si>
    <t>57 ст.3,0 мм</t>
  </si>
  <si>
    <t>10-11,55</t>
  </si>
  <si>
    <t>ок.11,6</t>
  </si>
  <si>
    <t>бухт</t>
  </si>
  <si>
    <t>Шв гнутый 80х60х4</t>
  </si>
  <si>
    <t>Шв гнутый 100х50х4</t>
  </si>
  <si>
    <t>Шв гнутый 120х60х5</t>
  </si>
  <si>
    <t>Шв гнутый 140х60х5</t>
  </si>
  <si>
    <t>Отводы 325х7</t>
  </si>
  <si>
    <t>1,2х25 / 1,8 х32</t>
  </si>
  <si>
    <t>2,0х40/ 2,5х40,50,60</t>
  </si>
  <si>
    <t>1,25х6-236</t>
  </si>
  <si>
    <t>1,25х6-294</t>
  </si>
  <si>
    <t>Труба профильная 60х30х2,0</t>
  </si>
  <si>
    <t>Балка :    ГОСТ 8239-89 ;     СТО  АСЧМ 20-93</t>
  </si>
  <si>
    <t xml:space="preserve">40х40х5  </t>
  </si>
  <si>
    <t>70х70х5</t>
  </si>
  <si>
    <t>90х90х6</t>
  </si>
  <si>
    <t>40 У</t>
  </si>
  <si>
    <t>40 СП-3</t>
  </si>
  <si>
    <t>45   СП-3</t>
  </si>
  <si>
    <t>ст3сп,ст,45</t>
  </si>
  <si>
    <t xml:space="preserve">ст3сп,ст.20 </t>
  </si>
  <si>
    <t>ст 45</t>
  </si>
  <si>
    <t>сп,ст.45</t>
  </si>
  <si>
    <t>ст 3сп</t>
  </si>
  <si>
    <t>ст.45</t>
  </si>
  <si>
    <t>127 ст.4,0 мм</t>
  </si>
  <si>
    <t>530 ст.10 мм</t>
  </si>
  <si>
    <t>426 ст.8,0 мм</t>
  </si>
  <si>
    <t>50 ст 3.0 мм</t>
  </si>
  <si>
    <t>57 ст 3.0 мм</t>
  </si>
  <si>
    <t>Труба профильная 160х160х5,0</t>
  </si>
  <si>
    <t>У-11,7</t>
  </si>
  <si>
    <t>10У</t>
  </si>
  <si>
    <t>У,П-12,0</t>
  </si>
  <si>
    <t>У-12,0</t>
  </si>
  <si>
    <t xml:space="preserve">1,0 мм </t>
  </si>
  <si>
    <t>1250х2501</t>
  </si>
  <si>
    <t>Цена</t>
  </si>
  <si>
    <t xml:space="preserve">Цена </t>
  </si>
  <si>
    <t>свыше 30 тн</t>
  </si>
  <si>
    <t xml:space="preserve">Трубы цельнотянутые бесшовные </t>
  </si>
  <si>
    <t xml:space="preserve">  21 ст.3,0 мм </t>
  </si>
  <si>
    <t>Гост 8734</t>
  </si>
  <si>
    <t xml:space="preserve"> 25 ст.2,5 мм</t>
  </si>
  <si>
    <t xml:space="preserve"> 32 ст.3,5 мм</t>
  </si>
  <si>
    <t xml:space="preserve">  45 ст.4,0 мм </t>
  </si>
  <si>
    <t>Гост 8732</t>
  </si>
  <si>
    <t xml:space="preserve">  51 ст.3,5 мм </t>
  </si>
  <si>
    <t xml:space="preserve">  51 ст.4,0 мм </t>
  </si>
  <si>
    <t xml:space="preserve">  57 ст.3,5 мм </t>
  </si>
  <si>
    <t xml:space="preserve">  57 ст.4,0 мм </t>
  </si>
  <si>
    <t xml:space="preserve">  57 ст.5,0 мм </t>
  </si>
  <si>
    <t xml:space="preserve">  60 ст.3,5 мм </t>
  </si>
  <si>
    <t xml:space="preserve">  76 ст.4,0 мм </t>
  </si>
  <si>
    <t xml:space="preserve">  76 ст.5,0 мм </t>
  </si>
  <si>
    <t xml:space="preserve">  76 ст.6,0 мм </t>
  </si>
  <si>
    <t xml:space="preserve">  89 ст.4,0 мм </t>
  </si>
  <si>
    <t xml:space="preserve">  89 ст.5,0 мм </t>
  </si>
  <si>
    <t xml:space="preserve">  89 ст.6,0 мм </t>
  </si>
  <si>
    <t>108 ст.4,0 мм</t>
  </si>
  <si>
    <t>108 ст.5,0 мм</t>
  </si>
  <si>
    <t>108 ст.6,0 мм</t>
  </si>
  <si>
    <t xml:space="preserve"> 114 ст.5,0мм </t>
  </si>
  <si>
    <t xml:space="preserve"> 114 ст.6,0мм </t>
  </si>
  <si>
    <t xml:space="preserve"> 133 ст.5,0мм </t>
  </si>
  <si>
    <t xml:space="preserve"> 133 ст.6,0мм </t>
  </si>
  <si>
    <t xml:space="preserve"> 159 ст.5,0мм </t>
  </si>
  <si>
    <t xml:space="preserve"> 159 ст.6,0мм </t>
  </si>
  <si>
    <t xml:space="preserve"> 159 ст.7,0мм </t>
  </si>
  <si>
    <t xml:space="preserve">159 ст.8,0мм </t>
  </si>
  <si>
    <t xml:space="preserve">219 ст.6,0мм </t>
  </si>
  <si>
    <t xml:space="preserve">219 ст.7,0мм </t>
  </si>
  <si>
    <t xml:space="preserve">219 ст.8,0мм </t>
  </si>
  <si>
    <t>273 ст.8,0мм</t>
  </si>
  <si>
    <t>273 ст.10,0мм</t>
  </si>
  <si>
    <t>Гост 8733</t>
  </si>
  <si>
    <t>325 ст.8,0мм</t>
  </si>
  <si>
    <t>325 ст.9,0мм</t>
  </si>
  <si>
    <t>325 ст.10,0мм</t>
  </si>
  <si>
    <t>377 ст.9,0 мм</t>
  </si>
  <si>
    <t>377 ст.10,0мм</t>
  </si>
  <si>
    <t>426 ст. 9,0мм</t>
  </si>
  <si>
    <t>426 ст.10,0мм</t>
  </si>
  <si>
    <t>Организуем оперативные поставки с заводов производителей по конкурентным ценам</t>
  </si>
  <si>
    <t>Доставка от 1 трубы в любой регион Дальневого Востока</t>
  </si>
  <si>
    <t xml:space="preserve">Гибкий подход к постоянным клиентам </t>
  </si>
  <si>
    <t>24М</t>
  </si>
  <si>
    <t>КНР 2,5мм</t>
  </si>
  <si>
    <t>КНР 3мм, 4мм</t>
  </si>
  <si>
    <t>75х75х6  КНР</t>
  </si>
  <si>
    <t xml:space="preserve">Сетка клад., сварн.  50х50х5 </t>
  </si>
  <si>
    <t xml:space="preserve">Сетка клад., сварн.  150х150х4 </t>
  </si>
  <si>
    <t xml:space="preserve">Сетка клад., сварн.  150х150х5 </t>
  </si>
  <si>
    <t xml:space="preserve">Сетка клад., сварн.  200х200х4 </t>
  </si>
  <si>
    <t>Сетка клад., сварн.  200х200х5</t>
  </si>
  <si>
    <t>1,5х3</t>
  </si>
  <si>
    <t>35х35х4</t>
  </si>
  <si>
    <t>80х80х7</t>
  </si>
  <si>
    <t>14   П-12</t>
  </si>
  <si>
    <t>16   П-12</t>
  </si>
  <si>
    <t>П-12,0</t>
  </si>
  <si>
    <t>20Ш1</t>
  </si>
  <si>
    <t>35Ш1</t>
  </si>
  <si>
    <t>50 ст.3,5 мм</t>
  </si>
  <si>
    <t>Труба профильная 140х140х5</t>
  </si>
  <si>
    <r>
      <t xml:space="preserve">Труба профильная ( </t>
    </r>
    <r>
      <rPr>
        <sz val="14"/>
        <rFont val="Times New Roman"/>
        <family val="1"/>
      </rPr>
      <t>диам. Внешний)</t>
    </r>
  </si>
  <si>
    <r>
      <t xml:space="preserve">Отводы 32х3    </t>
    </r>
    <r>
      <rPr>
        <b/>
        <sz val="14"/>
        <rFont val="Times New Roman"/>
        <family val="1"/>
      </rPr>
      <t>на20</t>
    </r>
  </si>
  <si>
    <r>
      <t xml:space="preserve">Отводы 38х3    </t>
    </r>
    <r>
      <rPr>
        <b/>
        <sz val="14"/>
        <rFont val="Times New Roman"/>
        <family val="1"/>
      </rPr>
      <t>на25</t>
    </r>
  </si>
  <si>
    <r>
      <t xml:space="preserve">Отводы 45      </t>
    </r>
    <r>
      <rPr>
        <b/>
        <sz val="14"/>
        <rFont val="Times New Roman"/>
        <family val="1"/>
      </rPr>
      <t>на 32</t>
    </r>
  </si>
  <si>
    <r>
      <t xml:space="preserve">Болт свободный </t>
    </r>
    <r>
      <rPr>
        <b/>
        <sz val="14"/>
        <rFont val="Times New Roman"/>
        <family val="1"/>
      </rPr>
      <t>6</t>
    </r>
    <r>
      <rPr>
        <sz val="14"/>
        <rFont val="Times New Roman"/>
        <family val="1"/>
      </rPr>
      <t>х20,30,40,50,60</t>
    </r>
  </si>
  <si>
    <r>
      <t xml:space="preserve">Болт свободный </t>
    </r>
    <r>
      <rPr>
        <b/>
        <sz val="14"/>
        <rFont val="Times New Roman"/>
        <family val="1"/>
      </rPr>
      <t>8</t>
    </r>
    <r>
      <rPr>
        <sz val="14"/>
        <rFont val="Times New Roman"/>
        <family val="1"/>
      </rPr>
      <t>х20,25,30,40,50,60,70,90,100</t>
    </r>
  </si>
  <si>
    <r>
      <t xml:space="preserve">Болт свободный </t>
    </r>
    <r>
      <rPr>
        <b/>
        <sz val="14"/>
        <rFont val="Times New Roman"/>
        <family val="1"/>
      </rPr>
      <t>10</t>
    </r>
    <r>
      <rPr>
        <sz val="14"/>
        <rFont val="Times New Roman"/>
        <family val="1"/>
      </rPr>
      <t>х25,30,40,60,70,80,85,90</t>
    </r>
  </si>
  <si>
    <r>
      <t xml:space="preserve">Болт свободный </t>
    </r>
    <r>
      <rPr>
        <b/>
        <sz val="14"/>
        <rFont val="Times New Roman"/>
        <family val="1"/>
      </rPr>
      <t>12</t>
    </r>
    <r>
      <rPr>
        <sz val="14"/>
        <rFont val="Times New Roman"/>
        <family val="1"/>
      </rPr>
      <t>х30,40,50,60,80,90,100,120</t>
    </r>
  </si>
  <si>
    <r>
      <t xml:space="preserve">Болт свободный </t>
    </r>
    <r>
      <rPr>
        <b/>
        <sz val="14"/>
        <rFont val="Times New Roman"/>
        <family val="1"/>
      </rPr>
      <t>14</t>
    </r>
    <r>
      <rPr>
        <sz val="14"/>
        <rFont val="Times New Roman"/>
        <family val="1"/>
      </rPr>
      <t>х30,40,50,60,80,90</t>
    </r>
  </si>
  <si>
    <r>
      <t xml:space="preserve">Болт свободный </t>
    </r>
    <r>
      <rPr>
        <b/>
        <sz val="14"/>
        <rFont val="Times New Roman"/>
        <family val="1"/>
      </rPr>
      <t>16</t>
    </r>
    <r>
      <rPr>
        <sz val="14"/>
        <rFont val="Times New Roman"/>
        <family val="1"/>
      </rPr>
      <t>х30,50,60,70,80,90,100,120,130</t>
    </r>
  </si>
  <si>
    <r>
      <t xml:space="preserve">Болт свободный </t>
    </r>
    <r>
      <rPr>
        <b/>
        <sz val="14"/>
        <rFont val="Times New Roman"/>
        <family val="1"/>
      </rPr>
      <t>18</t>
    </r>
    <r>
      <rPr>
        <sz val="14"/>
        <rFont val="Times New Roman"/>
        <family val="1"/>
      </rPr>
      <t>х70,80,100,110,120</t>
    </r>
  </si>
  <si>
    <r>
      <t xml:space="preserve">Болт свободный </t>
    </r>
    <r>
      <rPr>
        <b/>
        <sz val="14"/>
        <rFont val="Times New Roman"/>
        <family val="1"/>
      </rPr>
      <t>20</t>
    </r>
    <r>
      <rPr>
        <sz val="14"/>
        <rFont val="Times New Roman"/>
        <family val="1"/>
      </rPr>
      <t>х65,70,80,90,120,130</t>
    </r>
  </si>
  <si>
    <r>
      <t xml:space="preserve">Болт свободный </t>
    </r>
    <r>
      <rPr>
        <b/>
        <sz val="14"/>
        <rFont val="Times New Roman"/>
        <family val="1"/>
      </rPr>
      <t>22</t>
    </r>
    <r>
      <rPr>
        <sz val="14"/>
        <rFont val="Times New Roman"/>
        <family val="1"/>
      </rPr>
      <t>х60,65,80,90,100,120,140,150</t>
    </r>
  </si>
  <si>
    <r>
      <t xml:space="preserve">Болт свободный </t>
    </r>
    <r>
      <rPr>
        <b/>
        <sz val="14"/>
        <rFont val="Times New Roman"/>
        <family val="1"/>
      </rPr>
      <t>24</t>
    </r>
    <r>
      <rPr>
        <sz val="14"/>
        <rFont val="Times New Roman"/>
        <family val="1"/>
      </rPr>
      <t xml:space="preserve">х70,75,100,120,130 </t>
    </r>
  </si>
  <si>
    <r>
      <t xml:space="preserve">Болт свободный </t>
    </r>
    <r>
      <rPr>
        <b/>
        <sz val="14"/>
        <rFont val="Times New Roman"/>
        <family val="1"/>
      </rPr>
      <t>27</t>
    </r>
    <r>
      <rPr>
        <sz val="14"/>
        <rFont val="Times New Roman"/>
        <family val="1"/>
      </rPr>
      <t>х100</t>
    </r>
  </si>
  <si>
    <r>
      <t xml:space="preserve">Болт свободный </t>
    </r>
    <r>
      <rPr>
        <b/>
        <sz val="14"/>
        <rFont val="Times New Roman"/>
        <family val="1"/>
      </rPr>
      <t>30</t>
    </r>
    <r>
      <rPr>
        <sz val="14"/>
        <rFont val="Times New Roman"/>
        <family val="1"/>
      </rPr>
      <t xml:space="preserve">х90, 100, 120 </t>
    </r>
  </si>
  <si>
    <r>
      <t xml:space="preserve">20х20х1,6 15кв.м.  </t>
    </r>
    <r>
      <rPr>
        <b/>
        <sz val="14"/>
        <rFont val="Times New Roman"/>
        <family val="1"/>
      </rPr>
      <t xml:space="preserve"> </t>
    </r>
  </si>
  <si>
    <t>18   У-12</t>
  </si>
  <si>
    <t>9/12*</t>
  </si>
  <si>
    <t>Катанка 6,5</t>
  </si>
  <si>
    <t>Проволока кол. Оцинк.</t>
  </si>
  <si>
    <t>У-12</t>
  </si>
  <si>
    <t xml:space="preserve"> 38 ст.3,5 мм</t>
  </si>
  <si>
    <t xml:space="preserve">  14 ст.2,0 мм </t>
  </si>
  <si>
    <t xml:space="preserve"> 38 ст.3,0 мм</t>
  </si>
  <si>
    <t xml:space="preserve"> 28 ст.3,0 мм</t>
  </si>
  <si>
    <t xml:space="preserve"> Гост 8734 </t>
  </si>
  <si>
    <t xml:space="preserve">  89 ст.10,0 мм </t>
  </si>
  <si>
    <t xml:space="preserve"> 127 ст.5,0мм </t>
  </si>
  <si>
    <t>273 ст.9,0мм</t>
  </si>
  <si>
    <t>426 ст.12,0мм</t>
  </si>
  <si>
    <t>219 ст10,0мм</t>
  </si>
  <si>
    <t>125х125х10</t>
  </si>
  <si>
    <t>12   П-11,7</t>
  </si>
  <si>
    <t>40           2х6-3768</t>
  </si>
  <si>
    <t>40х5мм</t>
  </si>
  <si>
    <t>6/7,85</t>
  </si>
  <si>
    <t>6/7,8</t>
  </si>
  <si>
    <t>2х3-12кг</t>
  </si>
  <si>
    <t>125х125х8</t>
  </si>
  <si>
    <t>6 мм  6,5-0,28</t>
  </si>
  <si>
    <t>50    1,5х6-3,695</t>
  </si>
  <si>
    <t xml:space="preserve">168 ст.5,0мм </t>
  </si>
  <si>
    <t>76х4-9/7,31</t>
  </si>
  <si>
    <t>Труба профильная 40х20х1,5</t>
  </si>
  <si>
    <t xml:space="preserve">200х200х12 </t>
  </si>
  <si>
    <t xml:space="preserve">  51 ст.3,0 мм </t>
  </si>
  <si>
    <t>70 руб/м2</t>
  </si>
  <si>
    <t>315 руб/шт</t>
  </si>
  <si>
    <t>185 руб/м2</t>
  </si>
  <si>
    <t>275 руб/м2</t>
  </si>
  <si>
    <t>99 руб/м2</t>
  </si>
  <si>
    <t>145 руб/м2</t>
  </si>
  <si>
    <t>55 руб/м2</t>
  </si>
  <si>
    <t>80 руб/м2</t>
  </si>
  <si>
    <t>1238 руб/шт</t>
  </si>
  <si>
    <t>446 руб/шт</t>
  </si>
  <si>
    <t>653 руб/шт</t>
  </si>
  <si>
    <t>248 руб/шт</t>
  </si>
  <si>
    <t>360 руб/шт</t>
  </si>
  <si>
    <t>от 1 - 30 тн</t>
  </si>
  <si>
    <t xml:space="preserve">по рассрочке </t>
  </si>
  <si>
    <t>833 руб/шт</t>
  </si>
  <si>
    <t>0,7-450</t>
  </si>
  <si>
    <r>
      <t xml:space="preserve"> </t>
    </r>
    <r>
      <rPr>
        <b/>
        <i/>
        <u val="single"/>
        <sz val="20"/>
        <rFont val="Arial"/>
        <family val="1"/>
      </rPr>
      <t>ООО</t>
    </r>
    <r>
      <rPr>
        <b/>
        <i/>
        <u val="single"/>
        <sz val="20"/>
        <rFont val="Garamond"/>
        <family val="1"/>
      </rPr>
      <t xml:space="preserve">" </t>
    </r>
    <r>
      <rPr>
        <b/>
        <i/>
        <u val="single"/>
        <sz val="20"/>
        <rFont val="Charcoal CY"/>
        <family val="1"/>
      </rPr>
      <t>Данта-дальний Восток</t>
    </r>
    <r>
      <rPr>
        <b/>
        <i/>
        <u val="single"/>
        <sz val="20"/>
        <rFont val="Garamond"/>
        <family val="1"/>
      </rPr>
      <t>"</t>
    </r>
  </si>
  <si>
    <t>680000 г.Хабаровск ул Промывочая 1а</t>
  </si>
  <si>
    <t>E-mail:  danta-dv@mail.ru ; dantadvhab@gmail.ru</t>
  </si>
  <si>
    <t>WWW.DANTA-DV.RU</t>
  </si>
  <si>
    <r>
      <t xml:space="preserve">8-800-775-74-42   </t>
    </r>
    <r>
      <rPr>
        <b/>
        <i/>
        <sz val="12"/>
        <rFont val="Times New Roman"/>
        <family val="1"/>
      </rPr>
      <t xml:space="preserve"> +7(924)209-66-66</t>
    </r>
  </si>
  <si>
    <t xml:space="preserve">прайс на 01.08.15г.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</si>
</sst>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  <numFmt numFmtId="174" formatCode="#,##0.0&quot;р.&quot;"/>
    <numFmt numFmtId="175" formatCode="#,##0.00&quot;р.&quot;"/>
    <numFmt numFmtId="176" formatCode="[$-FC19]d\ mmmm\ yyyy\ &quot;г.&quot;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i/>
      <u val="single"/>
      <sz val="20"/>
      <name val="Garamond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19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u val="single"/>
      <sz val="20"/>
      <name val="Arial"/>
      <family val="1"/>
    </font>
    <font>
      <b/>
      <i/>
      <u val="single"/>
      <sz val="20"/>
      <name val="Charcoal CY"/>
      <family val="1"/>
    </font>
    <font>
      <b/>
      <sz val="1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27" borderId="6" applyNumberFormat="0" applyFont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173" fontId="13" fillId="0" borderId="13" xfId="0" applyNumberFormat="1" applyFont="1" applyFill="1" applyBorder="1" applyAlignment="1">
      <alignment horizontal="center"/>
    </xf>
    <xf numFmtId="173" fontId="13" fillId="0" borderId="20" xfId="0" applyNumberFormat="1" applyFont="1" applyFill="1" applyBorder="1" applyAlignment="1">
      <alignment horizontal="center"/>
    </xf>
    <xf numFmtId="173" fontId="13" fillId="32" borderId="20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174" fontId="14" fillId="0" borderId="13" xfId="0" applyNumberFormat="1" applyFont="1" applyBorder="1" applyAlignment="1">
      <alignment horizontal="center"/>
    </xf>
    <xf numFmtId="173" fontId="14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3" fontId="13" fillId="0" borderId="0" xfId="0" applyNumberFormat="1" applyFont="1" applyFill="1" applyBorder="1" applyAlignment="1">
      <alignment horizontal="center"/>
    </xf>
    <xf numFmtId="172" fontId="13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173" fontId="13" fillId="32" borderId="13" xfId="0" applyNumberFormat="1" applyFont="1" applyFill="1" applyBorder="1" applyAlignment="1">
      <alignment horizontal="center"/>
    </xf>
    <xf numFmtId="173" fontId="13" fillId="0" borderId="16" xfId="0" applyNumberFormat="1" applyFont="1" applyFill="1" applyBorder="1" applyAlignment="1">
      <alignment horizontal="center"/>
    </xf>
    <xf numFmtId="174" fontId="14" fillId="0" borderId="2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73" fontId="14" fillId="0" borderId="13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73" fontId="13" fillId="0" borderId="22" xfId="0" applyNumberFormat="1" applyFont="1" applyFill="1" applyBorder="1" applyAlignment="1">
      <alignment horizontal="center"/>
    </xf>
    <xf numFmtId="174" fontId="14" fillId="0" borderId="16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3" fontId="8" fillId="0" borderId="13" xfId="0" applyNumberFormat="1" applyFont="1" applyFill="1" applyBorder="1" applyAlignment="1">
      <alignment horizontal="center"/>
    </xf>
    <xf numFmtId="173" fontId="8" fillId="0" borderId="20" xfId="0" applyNumberFormat="1" applyFont="1" applyFill="1" applyBorder="1" applyAlignment="1">
      <alignment horizontal="center"/>
    </xf>
    <xf numFmtId="173" fontId="8" fillId="32" borderId="2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173" fontId="13" fillId="0" borderId="13" xfId="0" applyNumberFormat="1" applyFont="1" applyBorder="1" applyAlignment="1">
      <alignment horizontal="center"/>
    </xf>
    <xf numFmtId="173" fontId="14" fillId="0" borderId="16" xfId="0" applyNumberFormat="1" applyFont="1" applyBorder="1" applyAlignment="1">
      <alignment horizontal="center"/>
    </xf>
    <xf numFmtId="173" fontId="13" fillId="0" borderId="23" xfId="0" applyNumberFormat="1" applyFont="1" applyFill="1" applyBorder="1" applyAlignment="1">
      <alignment horizontal="center"/>
    </xf>
    <xf numFmtId="173" fontId="14" fillId="0" borderId="14" xfId="0" applyNumberFormat="1" applyFont="1" applyBorder="1" applyAlignment="1">
      <alignment horizontal="center"/>
    </xf>
    <xf numFmtId="168" fontId="13" fillId="0" borderId="13" xfId="0" applyNumberFormat="1" applyFont="1" applyBorder="1" applyAlignment="1">
      <alignment horizontal="center"/>
    </xf>
    <xf numFmtId="173" fontId="16" fillId="0" borderId="0" xfId="0" applyNumberFormat="1" applyFont="1" applyFill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16" fontId="13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173" fontId="13" fillId="0" borderId="2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9" fontId="13" fillId="0" borderId="13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3" fontId="13" fillId="0" borderId="22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173" fontId="13" fillId="0" borderId="20" xfId="0" applyNumberFormat="1" applyFont="1" applyFill="1" applyBorder="1" applyAlignment="1">
      <alignment horizontal="center" vertical="center"/>
    </xf>
    <xf numFmtId="173" fontId="14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173" fontId="13" fillId="33" borderId="13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173" fontId="14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13" xfId="0" applyFont="1" applyFill="1" applyBorder="1" applyAlignment="1">
      <alignment/>
    </xf>
    <xf numFmtId="0" fontId="8" fillId="32" borderId="19" xfId="0" applyFont="1" applyFill="1" applyBorder="1" applyAlignment="1">
      <alignment horizontal="center"/>
    </xf>
    <xf numFmtId="0" fontId="13" fillId="0" borderId="16" xfId="0" applyFont="1" applyBorder="1" applyAlignment="1">
      <alignment horizontal="left"/>
    </xf>
    <xf numFmtId="173" fontId="13" fillId="0" borderId="16" xfId="0" applyNumberFormat="1" applyFont="1" applyBorder="1" applyAlignment="1">
      <alignment horizontal="center"/>
    </xf>
    <xf numFmtId="16" fontId="13" fillId="0" borderId="13" xfId="0" applyNumberFormat="1" applyFont="1" applyFill="1" applyBorder="1" applyAlignment="1">
      <alignment horizontal="center"/>
    </xf>
    <xf numFmtId="173" fontId="14" fillId="0" borderId="2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7" fillId="0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177" fontId="18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177" fontId="18" fillId="33" borderId="13" xfId="0" applyNumberFormat="1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4" fontId="18" fillId="33" borderId="13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8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173" fontId="13" fillId="33" borderId="22" xfId="0" applyNumberFormat="1" applyFont="1" applyFill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173" fontId="61" fillId="0" borderId="13" xfId="0" applyNumberFormat="1" applyFont="1" applyBorder="1" applyAlignment="1">
      <alignment horizontal="center"/>
    </xf>
    <xf numFmtId="177" fontId="62" fillId="33" borderId="21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2" fontId="8" fillId="33" borderId="13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8" fillId="33" borderId="25" xfId="0" applyFont="1" applyFill="1" applyBorder="1" applyAlignment="1">
      <alignment horizontal="left"/>
    </xf>
    <xf numFmtId="0" fontId="8" fillId="33" borderId="13" xfId="0" applyFont="1" applyFill="1" applyBorder="1" applyAlignment="1">
      <alignment/>
    </xf>
    <xf numFmtId="0" fontId="8" fillId="33" borderId="15" xfId="0" applyFont="1" applyFill="1" applyBorder="1" applyAlignment="1">
      <alignment horizontal="left"/>
    </xf>
    <xf numFmtId="0" fontId="8" fillId="33" borderId="15" xfId="0" applyFont="1" applyFill="1" applyBorder="1" applyAlignment="1">
      <alignment/>
    </xf>
    <xf numFmtId="173" fontId="8" fillId="0" borderId="24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" fillId="0" borderId="24" xfId="42" applyBorder="1" applyAlignment="1" applyProtection="1">
      <alignment horizontal="center"/>
      <protection/>
    </xf>
    <xf numFmtId="0" fontId="2" fillId="0" borderId="10" xfId="42" applyBorder="1" applyAlignment="1" applyProtection="1">
      <alignment horizontal="center"/>
      <protection/>
    </xf>
    <xf numFmtId="0" fontId="2" fillId="0" borderId="12" xfId="42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333</xdr:row>
      <xdr:rowOff>0</xdr:rowOff>
    </xdr:from>
    <xdr:to>
      <xdr:col>7</xdr:col>
      <xdr:colOff>0</xdr:colOff>
      <xdr:row>333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915150" y="75704700"/>
          <a:ext cx="1143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ta-dv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ta-dv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8"/>
  <sheetViews>
    <sheetView zoomScale="110" zoomScaleNormal="110" zoomScaleSheetLayoutView="110" workbookViewId="0" topLeftCell="A1">
      <selection activeCell="A8" sqref="A8"/>
    </sheetView>
  </sheetViews>
  <sheetFormatPr defaultColWidth="8.75390625" defaultRowHeight="12.75"/>
  <cols>
    <col min="1" max="1" width="31.125" style="0" customWidth="1"/>
    <col min="2" max="2" width="13.875" style="0" customWidth="1"/>
    <col min="3" max="3" width="16.25390625" style="1" customWidth="1"/>
    <col min="4" max="5" width="14.75390625" style="1" customWidth="1"/>
    <col min="6" max="6" width="16.375" style="1" hidden="1" customWidth="1"/>
    <col min="7" max="7" width="15.00390625" style="0" customWidth="1"/>
    <col min="8" max="8" width="17.25390625" style="0" customWidth="1"/>
    <col min="9" max="9" width="15.875" style="0" customWidth="1"/>
  </cols>
  <sheetData>
    <row r="1" spans="1:9" ht="24" customHeight="1">
      <c r="A1" s="145" t="s">
        <v>498</v>
      </c>
      <c r="B1" s="146"/>
      <c r="C1" s="146"/>
      <c r="D1" s="146"/>
      <c r="E1" s="146"/>
      <c r="F1" s="146"/>
      <c r="G1" s="146"/>
      <c r="H1" s="146"/>
      <c r="I1" s="147"/>
    </row>
    <row r="2" spans="1:9" ht="20.25" customHeight="1">
      <c r="A2" s="5" t="s">
        <v>499</v>
      </c>
      <c r="B2" s="6"/>
      <c r="C2" s="156" t="s">
        <v>500</v>
      </c>
      <c r="D2" s="157"/>
      <c r="E2" s="157"/>
      <c r="F2" s="4"/>
      <c r="G2" s="160" t="s">
        <v>501</v>
      </c>
      <c r="H2" s="161"/>
      <c r="I2" s="162"/>
    </row>
    <row r="3" spans="1:9" ht="15">
      <c r="A3" s="166" t="s">
        <v>502</v>
      </c>
      <c r="B3" s="167"/>
      <c r="C3" s="167"/>
      <c r="D3" s="167"/>
      <c r="E3" s="167"/>
      <c r="F3" s="167"/>
      <c r="G3" s="167"/>
      <c r="H3" s="6"/>
      <c r="I3" s="7"/>
    </row>
    <row r="4" spans="1:9" ht="14.25" customHeight="1">
      <c r="A4" s="148" t="s">
        <v>200</v>
      </c>
      <c r="B4" s="149"/>
      <c r="C4" s="149"/>
      <c r="D4" s="149"/>
      <c r="E4" s="149"/>
      <c r="F4" s="149"/>
      <c r="G4" s="149"/>
      <c r="H4" s="149"/>
      <c r="I4" s="150"/>
    </row>
    <row r="5" spans="1:9" ht="18" customHeight="1" thickBot="1">
      <c r="A5" s="151" t="s">
        <v>199</v>
      </c>
      <c r="B5" s="152"/>
      <c r="C5" s="152"/>
      <c r="D5" s="152"/>
      <c r="E5" s="152"/>
      <c r="F5" s="152"/>
      <c r="G5" s="152"/>
      <c r="H5" s="152"/>
      <c r="I5" s="153"/>
    </row>
    <row r="6" spans="1:9" ht="18" customHeight="1">
      <c r="A6" s="165" t="s">
        <v>503</v>
      </c>
      <c r="B6" s="165"/>
      <c r="C6" s="165"/>
      <c r="D6" s="165"/>
      <c r="E6" s="165"/>
      <c r="F6" s="165"/>
      <c r="G6" s="165"/>
      <c r="H6" s="165"/>
      <c r="I6" s="165"/>
    </row>
    <row r="7" spans="1:9" ht="0.75" customHeight="1" hidden="1">
      <c r="A7" s="17"/>
      <c r="B7" s="17"/>
      <c r="C7" s="18"/>
      <c r="D7" s="18"/>
      <c r="E7" s="18"/>
      <c r="F7" s="18"/>
      <c r="G7" s="17"/>
      <c r="H7" s="17"/>
      <c r="I7" s="19"/>
    </row>
    <row r="8" spans="1:9" ht="28.5" customHeight="1">
      <c r="A8" s="20" t="s">
        <v>0</v>
      </c>
      <c r="B8" s="20" t="s">
        <v>3</v>
      </c>
      <c r="C8" s="20" t="s">
        <v>9</v>
      </c>
      <c r="D8" s="20" t="s">
        <v>9</v>
      </c>
      <c r="E8" s="21" t="s">
        <v>9</v>
      </c>
      <c r="F8" s="21" t="s">
        <v>161</v>
      </c>
      <c r="G8" s="21" t="s">
        <v>2</v>
      </c>
      <c r="H8" s="20" t="s">
        <v>123</v>
      </c>
      <c r="I8" s="22" t="s">
        <v>125</v>
      </c>
    </row>
    <row r="9" spans="1:9" ht="11.25" customHeight="1">
      <c r="A9" s="23" t="s">
        <v>1</v>
      </c>
      <c r="B9" s="23"/>
      <c r="C9" s="23" t="s">
        <v>300</v>
      </c>
      <c r="D9" s="23" t="s">
        <v>297</v>
      </c>
      <c r="E9" s="24" t="s">
        <v>298</v>
      </c>
      <c r="F9" s="24" t="s">
        <v>162</v>
      </c>
      <c r="G9" s="24"/>
      <c r="H9" s="23" t="s">
        <v>124</v>
      </c>
      <c r="I9" s="25" t="s">
        <v>126</v>
      </c>
    </row>
    <row r="10" spans="1:9" ht="13.5" customHeight="1">
      <c r="A10" s="163" t="s">
        <v>55</v>
      </c>
      <c r="B10" s="164"/>
      <c r="C10" s="164"/>
      <c r="D10" s="164"/>
      <c r="E10" s="164"/>
      <c r="F10" s="164"/>
      <c r="G10" s="164"/>
      <c r="H10" s="164"/>
      <c r="I10" s="164"/>
    </row>
    <row r="11" spans="1:9" ht="14.25" customHeight="1">
      <c r="A11" s="128" t="s">
        <v>137</v>
      </c>
      <c r="B11" s="26"/>
      <c r="C11" s="26"/>
      <c r="D11" s="26"/>
      <c r="E11" s="26"/>
      <c r="F11" s="26"/>
      <c r="G11" s="26"/>
      <c r="H11" s="26"/>
      <c r="I11" s="19"/>
    </row>
    <row r="12" spans="1:9" ht="18">
      <c r="A12" s="9" t="s">
        <v>56</v>
      </c>
      <c r="B12" s="9" t="s">
        <v>8</v>
      </c>
      <c r="C12" s="32">
        <f>E12+8000</f>
        <v>42100</v>
      </c>
      <c r="D12" s="33">
        <f aca="true" t="shared" si="0" ref="D12:D17">E12+900</f>
        <v>35000</v>
      </c>
      <c r="E12" s="34">
        <v>34100</v>
      </c>
      <c r="F12" s="33">
        <f>D12+2500</f>
        <v>37500</v>
      </c>
      <c r="G12" s="35" t="s">
        <v>29</v>
      </c>
      <c r="H12" s="9">
        <v>0.222</v>
      </c>
      <c r="I12" s="36"/>
    </row>
    <row r="13" spans="1:9" ht="18">
      <c r="A13" s="9" t="s">
        <v>56</v>
      </c>
      <c r="B13" s="9" t="s">
        <v>8</v>
      </c>
      <c r="C13" s="32">
        <f aca="true" t="shared" si="1" ref="C13:C27">E13+8000</f>
        <v>43700</v>
      </c>
      <c r="D13" s="33">
        <f t="shared" si="0"/>
        <v>36600</v>
      </c>
      <c r="E13" s="34">
        <v>35700</v>
      </c>
      <c r="F13" s="33">
        <f aca="true" t="shared" si="2" ref="F13:F27">D13+2500</f>
        <v>39100</v>
      </c>
      <c r="G13" s="35">
        <v>6</v>
      </c>
      <c r="H13" s="9">
        <v>0.222</v>
      </c>
      <c r="I13" s="37">
        <f>(H13*G13)*D13/1000</f>
        <v>48.751200000000004</v>
      </c>
    </row>
    <row r="14" spans="1:9" ht="18">
      <c r="A14" s="9" t="s">
        <v>57</v>
      </c>
      <c r="B14" s="9" t="s">
        <v>8</v>
      </c>
      <c r="C14" s="32">
        <f t="shared" si="1"/>
        <v>42100</v>
      </c>
      <c r="D14" s="33">
        <f t="shared" si="0"/>
        <v>35000</v>
      </c>
      <c r="E14" s="34">
        <v>34100</v>
      </c>
      <c r="F14" s="33">
        <f t="shared" si="2"/>
        <v>37500</v>
      </c>
      <c r="G14" s="35" t="s">
        <v>29</v>
      </c>
      <c r="H14" s="9">
        <v>0.395</v>
      </c>
      <c r="I14" s="37"/>
    </row>
    <row r="15" spans="1:9" ht="18">
      <c r="A15" s="9" t="s">
        <v>57</v>
      </c>
      <c r="B15" s="9" t="s">
        <v>8</v>
      </c>
      <c r="C15" s="32">
        <f t="shared" si="1"/>
        <v>43700</v>
      </c>
      <c r="D15" s="33">
        <f t="shared" si="0"/>
        <v>36600</v>
      </c>
      <c r="E15" s="34">
        <v>35700</v>
      </c>
      <c r="F15" s="33">
        <f t="shared" si="2"/>
        <v>39100</v>
      </c>
      <c r="G15" s="35">
        <v>6</v>
      </c>
      <c r="H15" s="9">
        <v>0.41</v>
      </c>
      <c r="I15" s="37">
        <f>(H15*G15)*D15/1000</f>
        <v>90.036</v>
      </c>
    </row>
    <row r="16" spans="1:9" ht="18">
      <c r="A16" s="9" t="s">
        <v>58</v>
      </c>
      <c r="B16" s="9" t="s">
        <v>8</v>
      </c>
      <c r="C16" s="32">
        <f t="shared" si="1"/>
        <v>42100</v>
      </c>
      <c r="D16" s="33">
        <f t="shared" si="0"/>
        <v>35000</v>
      </c>
      <c r="E16" s="34">
        <v>34100</v>
      </c>
      <c r="F16" s="33">
        <f t="shared" si="2"/>
        <v>37500</v>
      </c>
      <c r="G16" s="35" t="s">
        <v>29</v>
      </c>
      <c r="H16" s="9"/>
      <c r="I16" s="37"/>
    </row>
    <row r="17" spans="1:9" ht="18">
      <c r="A17" s="9" t="s">
        <v>58</v>
      </c>
      <c r="B17" s="9" t="s">
        <v>8</v>
      </c>
      <c r="C17" s="32">
        <f t="shared" si="1"/>
        <v>43600</v>
      </c>
      <c r="D17" s="33">
        <f t="shared" si="0"/>
        <v>36500</v>
      </c>
      <c r="E17" s="34">
        <v>35600</v>
      </c>
      <c r="F17" s="33">
        <f t="shared" si="2"/>
        <v>39000</v>
      </c>
      <c r="G17" s="35">
        <v>6</v>
      </c>
      <c r="H17" s="9">
        <v>0.64</v>
      </c>
      <c r="I17" s="37">
        <f>(H17*G17)*D17/1000</f>
        <v>140.16</v>
      </c>
    </row>
    <row r="18" spans="1:9" ht="18">
      <c r="A18" s="9" t="s">
        <v>59</v>
      </c>
      <c r="B18" s="9" t="s">
        <v>8</v>
      </c>
      <c r="C18" s="32">
        <f t="shared" si="1"/>
        <v>42400</v>
      </c>
      <c r="D18" s="33">
        <f aca="true" t="shared" si="3" ref="D18:D27">E18+900</f>
        <v>35300</v>
      </c>
      <c r="E18" s="34">
        <v>34400</v>
      </c>
      <c r="F18" s="33">
        <f t="shared" si="2"/>
        <v>37800</v>
      </c>
      <c r="G18" s="35">
        <v>11.7</v>
      </c>
      <c r="H18" s="9">
        <v>0.9</v>
      </c>
      <c r="I18" s="37">
        <f>(H18*G18)*D18/1000</f>
        <v>371.709</v>
      </c>
    </row>
    <row r="19" spans="1:9" ht="18">
      <c r="A19" s="9" t="s">
        <v>60</v>
      </c>
      <c r="B19" s="9" t="s">
        <v>8</v>
      </c>
      <c r="C19" s="32">
        <f t="shared" si="1"/>
        <v>42300</v>
      </c>
      <c r="D19" s="33">
        <f t="shared" si="3"/>
        <v>35200</v>
      </c>
      <c r="E19" s="34">
        <v>34300</v>
      </c>
      <c r="F19" s="33">
        <f t="shared" si="2"/>
        <v>37700</v>
      </c>
      <c r="G19" s="35">
        <v>11.7</v>
      </c>
      <c r="H19" s="9">
        <v>1.25</v>
      </c>
      <c r="I19" s="37">
        <f aca="true" t="shared" si="4" ref="I19:I27">(H19*G19)*D19/1000</f>
        <v>514.8</v>
      </c>
    </row>
    <row r="20" spans="1:9" ht="18">
      <c r="A20" s="9" t="s">
        <v>61</v>
      </c>
      <c r="B20" s="9" t="s">
        <v>8</v>
      </c>
      <c r="C20" s="32">
        <f t="shared" si="1"/>
        <v>42300</v>
      </c>
      <c r="D20" s="33">
        <f t="shared" si="3"/>
        <v>35200</v>
      </c>
      <c r="E20" s="34">
        <v>34300</v>
      </c>
      <c r="F20" s="33">
        <f t="shared" si="2"/>
        <v>37700</v>
      </c>
      <c r="G20" s="35">
        <v>11.7</v>
      </c>
      <c r="H20" s="9">
        <v>1.63</v>
      </c>
      <c r="I20" s="37">
        <f t="shared" si="4"/>
        <v>671.2991999999999</v>
      </c>
    </row>
    <row r="21" spans="1:9" ht="18">
      <c r="A21" s="38" t="s">
        <v>62</v>
      </c>
      <c r="B21" s="39" t="s">
        <v>8</v>
      </c>
      <c r="C21" s="32">
        <f t="shared" si="1"/>
        <v>42300</v>
      </c>
      <c r="D21" s="33">
        <f t="shared" si="3"/>
        <v>35200</v>
      </c>
      <c r="E21" s="34">
        <v>34300</v>
      </c>
      <c r="F21" s="33">
        <f t="shared" si="2"/>
        <v>37700</v>
      </c>
      <c r="G21" s="35">
        <v>11.7</v>
      </c>
      <c r="H21" s="39">
        <v>2.05</v>
      </c>
      <c r="I21" s="37">
        <f t="shared" si="4"/>
        <v>844.2719999999999</v>
      </c>
    </row>
    <row r="22" spans="1:9" ht="18">
      <c r="A22" s="9" t="s">
        <v>63</v>
      </c>
      <c r="B22" s="9" t="s">
        <v>8</v>
      </c>
      <c r="C22" s="32">
        <f t="shared" si="1"/>
        <v>42300</v>
      </c>
      <c r="D22" s="33">
        <f t="shared" si="3"/>
        <v>35200</v>
      </c>
      <c r="E22" s="34">
        <v>34300</v>
      </c>
      <c r="F22" s="33">
        <f t="shared" si="2"/>
        <v>37700</v>
      </c>
      <c r="G22" s="35">
        <v>11.7</v>
      </c>
      <c r="H22" s="9">
        <v>2.5</v>
      </c>
      <c r="I22" s="37">
        <f t="shared" si="4"/>
        <v>1029.6</v>
      </c>
    </row>
    <row r="23" spans="1:9" ht="18">
      <c r="A23" s="9" t="s">
        <v>64</v>
      </c>
      <c r="B23" s="9" t="s">
        <v>8</v>
      </c>
      <c r="C23" s="32">
        <f t="shared" si="1"/>
        <v>42300</v>
      </c>
      <c r="D23" s="33">
        <f t="shared" si="3"/>
        <v>35200</v>
      </c>
      <c r="E23" s="34">
        <v>34300</v>
      </c>
      <c r="F23" s="33">
        <f t="shared" si="2"/>
        <v>37700</v>
      </c>
      <c r="G23" s="35">
        <v>11.7</v>
      </c>
      <c r="H23" s="9">
        <v>3.05</v>
      </c>
      <c r="I23" s="37">
        <f t="shared" si="4"/>
        <v>1256.1119999999999</v>
      </c>
    </row>
    <row r="24" spans="1:9" ht="18">
      <c r="A24" s="9" t="s">
        <v>65</v>
      </c>
      <c r="B24" s="9" t="s">
        <v>8</v>
      </c>
      <c r="C24" s="32">
        <f t="shared" si="1"/>
        <v>42300</v>
      </c>
      <c r="D24" s="33">
        <f t="shared" si="3"/>
        <v>35200</v>
      </c>
      <c r="E24" s="34">
        <v>34300</v>
      </c>
      <c r="F24" s="33">
        <f t="shared" si="2"/>
        <v>37700</v>
      </c>
      <c r="G24" s="35">
        <v>11.7</v>
      </c>
      <c r="H24" s="9">
        <v>3.92</v>
      </c>
      <c r="I24" s="37">
        <f t="shared" si="4"/>
        <v>1614.4127999999998</v>
      </c>
    </row>
    <row r="25" spans="1:9" ht="18">
      <c r="A25" s="9" t="s">
        <v>66</v>
      </c>
      <c r="B25" s="9" t="s">
        <v>8</v>
      </c>
      <c r="C25" s="32">
        <f t="shared" si="1"/>
        <v>42300</v>
      </c>
      <c r="D25" s="33">
        <f t="shared" si="3"/>
        <v>35200</v>
      </c>
      <c r="E25" s="34">
        <v>34300</v>
      </c>
      <c r="F25" s="33">
        <f t="shared" si="2"/>
        <v>37700</v>
      </c>
      <c r="G25" s="35">
        <v>11.7</v>
      </c>
      <c r="H25" s="9">
        <v>4.86</v>
      </c>
      <c r="I25" s="37">
        <f t="shared" si="4"/>
        <v>2001.5424</v>
      </c>
    </row>
    <row r="26" spans="1:9" ht="18">
      <c r="A26" s="9" t="s">
        <v>67</v>
      </c>
      <c r="B26" s="9" t="s">
        <v>15</v>
      </c>
      <c r="C26" s="32">
        <f t="shared" si="1"/>
        <v>42300</v>
      </c>
      <c r="D26" s="33">
        <f t="shared" si="3"/>
        <v>35200</v>
      </c>
      <c r="E26" s="34">
        <v>34300</v>
      </c>
      <c r="F26" s="33">
        <f>D26+2500</f>
        <v>37700</v>
      </c>
      <c r="G26" s="35">
        <v>11.7</v>
      </c>
      <c r="H26" s="9">
        <v>6.5</v>
      </c>
      <c r="I26" s="37">
        <f t="shared" si="4"/>
        <v>2676.96</v>
      </c>
    </row>
    <row r="27" spans="1:9" ht="18">
      <c r="A27" s="9" t="s">
        <v>254</v>
      </c>
      <c r="B27" s="9" t="s">
        <v>15</v>
      </c>
      <c r="C27" s="32">
        <f t="shared" si="1"/>
        <v>42300</v>
      </c>
      <c r="D27" s="33">
        <f t="shared" si="3"/>
        <v>35200</v>
      </c>
      <c r="E27" s="34">
        <v>34300</v>
      </c>
      <c r="F27" s="33">
        <f t="shared" si="2"/>
        <v>37700</v>
      </c>
      <c r="G27" s="35">
        <v>11.7</v>
      </c>
      <c r="H27" s="9">
        <v>8.01</v>
      </c>
      <c r="I27" s="37">
        <f t="shared" si="4"/>
        <v>3298.8384</v>
      </c>
    </row>
    <row r="28" spans="1:9" ht="16.5" customHeight="1">
      <c r="A28" s="129" t="s">
        <v>68</v>
      </c>
      <c r="B28" s="38"/>
      <c r="C28" s="32"/>
      <c r="D28" s="33"/>
      <c r="E28" s="34"/>
      <c r="F28" s="41"/>
      <c r="G28" s="38"/>
      <c r="H28" s="38"/>
      <c r="I28" s="37"/>
    </row>
    <row r="29" spans="1:9" ht="18">
      <c r="A29" s="9" t="s">
        <v>69</v>
      </c>
      <c r="B29" s="9" t="s">
        <v>207</v>
      </c>
      <c r="C29" s="32">
        <f>E29+8000</f>
        <v>46450</v>
      </c>
      <c r="D29" s="33">
        <f>E29+900</f>
        <v>39350</v>
      </c>
      <c r="E29" s="34">
        <v>38450</v>
      </c>
      <c r="F29" s="34">
        <f aca="true" t="shared" si="5" ref="F29:F49">D29+2500</f>
        <v>41850</v>
      </c>
      <c r="G29" s="35">
        <v>9</v>
      </c>
      <c r="H29" s="9">
        <v>1.46</v>
      </c>
      <c r="I29" s="37">
        <f>(H29*G29)*D29/1000</f>
        <v>517.059</v>
      </c>
    </row>
    <row r="30" spans="1:9" ht="18">
      <c r="A30" s="9" t="s">
        <v>122</v>
      </c>
      <c r="B30" s="9"/>
      <c r="C30" s="32">
        <f aca="true" t="shared" si="6" ref="C30:C47">E30+8000</f>
        <v>46450</v>
      </c>
      <c r="D30" s="33">
        <f aca="true" t="shared" si="7" ref="D30:D50">E30+900</f>
        <v>39350</v>
      </c>
      <c r="E30" s="34">
        <v>38450</v>
      </c>
      <c r="F30" s="34">
        <f t="shared" si="5"/>
        <v>41850</v>
      </c>
      <c r="G30" s="35">
        <v>9</v>
      </c>
      <c r="H30" s="9">
        <v>1.95</v>
      </c>
      <c r="I30" s="37">
        <f>(H30*G30)*D30/1000</f>
        <v>690.5925</v>
      </c>
    </row>
    <row r="31" spans="1:9" ht="18">
      <c r="A31" s="9" t="s">
        <v>425</v>
      </c>
      <c r="B31" s="9"/>
      <c r="C31" s="32">
        <f t="shared" si="6"/>
        <v>46450</v>
      </c>
      <c r="D31" s="33">
        <f>E31+900</f>
        <v>39350</v>
      </c>
      <c r="E31" s="34">
        <v>38450</v>
      </c>
      <c r="F31" s="34"/>
      <c r="G31" s="35">
        <v>9</v>
      </c>
      <c r="H31" s="9">
        <v>2.2</v>
      </c>
      <c r="I31" s="37">
        <f>(H31*G31)*D31/1000</f>
        <v>779.13</v>
      </c>
    </row>
    <row r="32" spans="1:9" ht="18">
      <c r="A32" s="9" t="s">
        <v>146</v>
      </c>
      <c r="B32" s="9"/>
      <c r="C32" s="32">
        <f t="shared" si="6"/>
        <v>46450</v>
      </c>
      <c r="D32" s="33">
        <f t="shared" si="7"/>
        <v>39350</v>
      </c>
      <c r="E32" s="34">
        <v>38450</v>
      </c>
      <c r="F32" s="34">
        <f t="shared" si="5"/>
        <v>41850</v>
      </c>
      <c r="G32" s="35">
        <v>9</v>
      </c>
      <c r="H32" s="9">
        <v>2.64</v>
      </c>
      <c r="I32" s="37">
        <f aca="true" t="shared" si="8" ref="I32:I40">(H32*G32)*D32/1000</f>
        <v>934.9560000000001</v>
      </c>
    </row>
    <row r="33" spans="1:9" ht="18">
      <c r="A33" s="9" t="s">
        <v>342</v>
      </c>
      <c r="B33" s="9"/>
      <c r="C33" s="32">
        <f t="shared" si="6"/>
        <v>46450</v>
      </c>
      <c r="D33" s="33">
        <f t="shared" si="7"/>
        <v>39350</v>
      </c>
      <c r="E33" s="34">
        <v>38450</v>
      </c>
      <c r="F33" s="34"/>
      <c r="G33" s="35"/>
      <c r="H33" s="9">
        <v>2.98</v>
      </c>
      <c r="I33" s="37">
        <f t="shared" si="8"/>
        <v>0</v>
      </c>
    </row>
    <row r="34" spans="1:9" ht="18">
      <c r="A34" s="9" t="s">
        <v>70</v>
      </c>
      <c r="B34" s="9"/>
      <c r="C34" s="32">
        <f t="shared" si="6"/>
        <v>46450</v>
      </c>
      <c r="D34" s="33">
        <f t="shared" si="7"/>
        <v>39350</v>
      </c>
      <c r="E34" s="34">
        <v>38450</v>
      </c>
      <c r="F34" s="34">
        <f t="shared" si="5"/>
        <v>41850</v>
      </c>
      <c r="G34" s="35">
        <v>9</v>
      </c>
      <c r="H34" s="9">
        <v>2.74</v>
      </c>
      <c r="I34" s="37">
        <f t="shared" si="8"/>
        <v>970.3710000000001</v>
      </c>
    </row>
    <row r="35" spans="1:9" ht="18">
      <c r="A35" s="9" t="s">
        <v>71</v>
      </c>
      <c r="B35" s="9"/>
      <c r="C35" s="32">
        <f t="shared" si="6"/>
        <v>47250</v>
      </c>
      <c r="D35" s="33">
        <f t="shared" si="7"/>
        <v>40150</v>
      </c>
      <c r="E35" s="34">
        <v>39250</v>
      </c>
      <c r="F35" s="34">
        <f t="shared" si="5"/>
        <v>42650</v>
      </c>
      <c r="G35" s="9">
        <v>9</v>
      </c>
      <c r="H35" s="9">
        <v>3.8</v>
      </c>
      <c r="I35" s="37">
        <f t="shared" si="8"/>
        <v>1373.1299999999997</v>
      </c>
    </row>
    <row r="36" spans="1:9" ht="18">
      <c r="A36" s="10" t="s">
        <v>305</v>
      </c>
      <c r="B36" s="10"/>
      <c r="C36" s="32">
        <f t="shared" si="6"/>
        <v>49100</v>
      </c>
      <c r="D36" s="33">
        <f>E36+800</f>
        <v>41900</v>
      </c>
      <c r="E36" s="34">
        <v>41100</v>
      </c>
      <c r="F36" s="34">
        <f>D36+2500</f>
        <v>44400</v>
      </c>
      <c r="G36" s="9">
        <v>11.7</v>
      </c>
      <c r="H36" s="9">
        <v>4.9</v>
      </c>
      <c r="I36" s="37">
        <f>(H36*G36)*D36/1000</f>
        <v>2402.127</v>
      </c>
    </row>
    <row r="37" spans="1:9" ht="18">
      <c r="A37" s="10" t="s">
        <v>343</v>
      </c>
      <c r="B37" s="10"/>
      <c r="C37" s="32">
        <f t="shared" si="6"/>
        <v>49100</v>
      </c>
      <c r="D37" s="33">
        <f>E37+800</f>
        <v>41900</v>
      </c>
      <c r="E37" s="34">
        <v>41100</v>
      </c>
      <c r="F37" s="34"/>
      <c r="G37" s="9">
        <v>11.7</v>
      </c>
      <c r="H37" s="9">
        <v>5.38</v>
      </c>
      <c r="I37" s="37">
        <f t="shared" si="8"/>
        <v>2637.4374</v>
      </c>
    </row>
    <row r="38" spans="1:9" ht="18">
      <c r="A38" s="10" t="s">
        <v>72</v>
      </c>
      <c r="B38" s="10"/>
      <c r="C38" s="32">
        <f t="shared" si="6"/>
        <v>49100</v>
      </c>
      <c r="D38" s="33">
        <f>E38+800</f>
        <v>41900</v>
      </c>
      <c r="E38" s="34">
        <v>41100</v>
      </c>
      <c r="F38" s="34">
        <f>D38+2500</f>
        <v>44400</v>
      </c>
      <c r="G38" s="9">
        <v>12</v>
      </c>
      <c r="H38" s="9">
        <v>6.95</v>
      </c>
      <c r="I38" s="37">
        <f>(H38*G38)*D38/1000</f>
        <v>3494.4600000000005</v>
      </c>
    </row>
    <row r="39" spans="1:9" s="30" customFormat="1" ht="18">
      <c r="A39" s="10" t="s">
        <v>418</v>
      </c>
      <c r="B39" s="10"/>
      <c r="C39" s="32">
        <f t="shared" si="6"/>
        <v>45700</v>
      </c>
      <c r="D39" s="33">
        <f>E39+800</f>
        <v>38500</v>
      </c>
      <c r="E39" s="34">
        <v>37700</v>
      </c>
      <c r="F39" s="34">
        <f t="shared" si="5"/>
        <v>41000</v>
      </c>
      <c r="G39" s="9">
        <v>11.7</v>
      </c>
      <c r="H39" s="9">
        <v>6.9</v>
      </c>
      <c r="I39" s="37">
        <f t="shared" si="8"/>
        <v>3108.105</v>
      </c>
    </row>
    <row r="40" spans="1:9" s="30" customFormat="1" ht="18">
      <c r="A40" s="10" t="s">
        <v>426</v>
      </c>
      <c r="B40" s="10"/>
      <c r="C40" s="32">
        <f t="shared" si="6"/>
        <v>49100</v>
      </c>
      <c r="D40" s="33">
        <f>E40+800</f>
        <v>41900</v>
      </c>
      <c r="E40" s="34">
        <v>41100</v>
      </c>
      <c r="F40" s="34"/>
      <c r="G40" s="9">
        <v>12</v>
      </c>
      <c r="H40" s="9">
        <v>8.51</v>
      </c>
      <c r="I40" s="37">
        <f t="shared" si="8"/>
        <v>4278.828</v>
      </c>
    </row>
    <row r="41" spans="1:9" ht="18">
      <c r="A41" s="10" t="s">
        <v>344</v>
      </c>
      <c r="B41" s="10"/>
      <c r="C41" s="32">
        <f t="shared" si="6"/>
        <v>49100</v>
      </c>
      <c r="D41" s="33">
        <f t="shared" si="7"/>
        <v>42000</v>
      </c>
      <c r="E41" s="34">
        <v>41100</v>
      </c>
      <c r="F41" s="34">
        <f t="shared" si="5"/>
        <v>44500</v>
      </c>
      <c r="G41" s="42">
        <v>12</v>
      </c>
      <c r="H41" s="9">
        <v>8.33</v>
      </c>
      <c r="I41" s="37">
        <f aca="true" t="shared" si="9" ref="I41:I50">(H41*G41)*D41/1000</f>
        <v>4198.32</v>
      </c>
    </row>
    <row r="42" spans="1:9" ht="18">
      <c r="A42" s="10" t="s">
        <v>177</v>
      </c>
      <c r="B42" s="10"/>
      <c r="C42" s="32">
        <f t="shared" si="6"/>
        <v>49100</v>
      </c>
      <c r="D42" s="33">
        <f>E42+900</f>
        <v>42000</v>
      </c>
      <c r="E42" s="34">
        <v>41100</v>
      </c>
      <c r="F42" s="34"/>
      <c r="G42" s="42">
        <v>12</v>
      </c>
      <c r="H42" s="9">
        <v>9.7</v>
      </c>
      <c r="I42" s="37">
        <f t="shared" si="9"/>
        <v>4888.8</v>
      </c>
    </row>
    <row r="43" spans="1:9" ht="18">
      <c r="A43" s="10" t="s">
        <v>73</v>
      </c>
      <c r="B43" s="10"/>
      <c r="C43" s="32">
        <f t="shared" si="6"/>
        <v>49100</v>
      </c>
      <c r="D43" s="33">
        <f t="shared" si="7"/>
        <v>42000</v>
      </c>
      <c r="E43" s="34">
        <v>41100</v>
      </c>
      <c r="F43" s="34">
        <f t="shared" si="5"/>
        <v>44500</v>
      </c>
      <c r="G43" s="9">
        <v>11.7</v>
      </c>
      <c r="H43" s="9">
        <v>10.84</v>
      </c>
      <c r="I43" s="37">
        <f t="shared" si="9"/>
        <v>5326.775999999999</v>
      </c>
    </row>
    <row r="44" spans="1:9" ht="18">
      <c r="A44" s="10" t="s">
        <v>74</v>
      </c>
      <c r="B44" s="10"/>
      <c r="C44" s="32">
        <f t="shared" si="6"/>
        <v>49100</v>
      </c>
      <c r="D44" s="33">
        <f>E44+900</f>
        <v>42000</v>
      </c>
      <c r="E44" s="34">
        <v>41100</v>
      </c>
      <c r="F44" s="34">
        <f>D44+2500</f>
        <v>44500</v>
      </c>
      <c r="G44" s="9">
        <v>12</v>
      </c>
      <c r="H44" s="9">
        <v>12.4</v>
      </c>
      <c r="I44" s="37">
        <f>(H44*G44)*D44/1000</f>
        <v>6249.600000000001</v>
      </c>
    </row>
    <row r="45" spans="1:9" ht="18">
      <c r="A45" s="10" t="s">
        <v>273</v>
      </c>
      <c r="B45" s="10"/>
      <c r="C45" s="32">
        <f t="shared" si="6"/>
        <v>49100</v>
      </c>
      <c r="D45" s="33">
        <f t="shared" si="7"/>
        <v>42000</v>
      </c>
      <c r="E45" s="34">
        <v>41100</v>
      </c>
      <c r="F45" s="34">
        <f t="shared" si="5"/>
        <v>44500</v>
      </c>
      <c r="G45" s="9">
        <v>6</v>
      </c>
      <c r="H45" s="9">
        <v>15.24</v>
      </c>
      <c r="I45" s="37">
        <f t="shared" si="9"/>
        <v>3840.48</v>
      </c>
    </row>
    <row r="46" spans="1:9" s="119" customFormat="1" ht="18">
      <c r="A46" s="10" t="s">
        <v>473</v>
      </c>
      <c r="B46" s="10"/>
      <c r="C46" s="32">
        <f t="shared" si="6"/>
        <v>49100</v>
      </c>
      <c r="D46" s="33">
        <f t="shared" si="7"/>
        <v>42000</v>
      </c>
      <c r="E46" s="34">
        <v>41100</v>
      </c>
      <c r="F46" s="33">
        <f t="shared" si="5"/>
        <v>44500</v>
      </c>
      <c r="G46" s="10">
        <v>12</v>
      </c>
      <c r="H46" s="10">
        <v>15.5</v>
      </c>
      <c r="I46" s="51">
        <f t="shared" si="9"/>
        <v>7812</v>
      </c>
    </row>
    <row r="47" spans="1:9" ht="18">
      <c r="A47" s="10" t="s">
        <v>466</v>
      </c>
      <c r="B47" s="10"/>
      <c r="C47" s="32">
        <f t="shared" si="6"/>
        <v>49100</v>
      </c>
      <c r="D47" s="33">
        <f>E47+900</f>
        <v>42000</v>
      </c>
      <c r="E47" s="34">
        <v>41100</v>
      </c>
      <c r="F47" s="33"/>
      <c r="G47" s="9">
        <v>12</v>
      </c>
      <c r="H47" s="9">
        <v>19.32</v>
      </c>
      <c r="I47" s="37">
        <f t="shared" si="9"/>
        <v>9737.28</v>
      </c>
    </row>
    <row r="48" spans="1:9" ht="18">
      <c r="A48" s="10" t="s">
        <v>76</v>
      </c>
      <c r="B48" s="10"/>
      <c r="C48" s="32">
        <f>E48+9000</f>
        <v>56000</v>
      </c>
      <c r="D48" s="33">
        <f t="shared" si="7"/>
        <v>47900</v>
      </c>
      <c r="E48" s="34">
        <v>47000</v>
      </c>
      <c r="F48" s="33">
        <f t="shared" si="5"/>
        <v>50400</v>
      </c>
      <c r="G48" s="43">
        <v>12</v>
      </c>
      <c r="H48" s="9">
        <v>21.7</v>
      </c>
      <c r="I48" s="37">
        <f t="shared" si="9"/>
        <v>12473.159999999998</v>
      </c>
    </row>
    <row r="49" spans="1:9" ht="18">
      <c r="A49" s="10" t="s">
        <v>75</v>
      </c>
      <c r="B49" s="10"/>
      <c r="C49" s="32">
        <f>E49+9000</f>
        <v>57400</v>
      </c>
      <c r="D49" s="33">
        <f>E49+900</f>
        <v>49300</v>
      </c>
      <c r="E49" s="34">
        <v>48400</v>
      </c>
      <c r="F49" s="33">
        <f t="shared" si="5"/>
        <v>51800</v>
      </c>
      <c r="G49" s="9">
        <v>12</v>
      </c>
      <c r="H49" s="9">
        <v>25</v>
      </c>
      <c r="I49" s="37">
        <f>(H49*G49)*D49/1000</f>
        <v>14790</v>
      </c>
    </row>
    <row r="50" spans="1:9" ht="18">
      <c r="A50" s="10" t="s">
        <v>479</v>
      </c>
      <c r="B50" s="10"/>
      <c r="C50" s="32">
        <f>E50+9000</f>
        <v>57400</v>
      </c>
      <c r="D50" s="33">
        <f t="shared" si="7"/>
        <v>49300</v>
      </c>
      <c r="E50" s="34">
        <v>48400</v>
      </c>
      <c r="F50" s="33">
        <f aca="true" t="shared" si="10" ref="F50:F65">D50+2500</f>
        <v>51800</v>
      </c>
      <c r="G50" s="9"/>
      <c r="H50" s="9"/>
      <c r="I50" s="37">
        <f t="shared" si="9"/>
        <v>0</v>
      </c>
    </row>
    <row r="51" spans="1:9" ht="16.5" customHeight="1">
      <c r="A51" s="129" t="s">
        <v>77</v>
      </c>
      <c r="B51" s="38"/>
      <c r="C51" s="32"/>
      <c r="D51" s="44"/>
      <c r="E51" s="44"/>
      <c r="F51" s="44"/>
      <c r="G51" s="38"/>
      <c r="H51" s="38"/>
      <c r="I51" s="36"/>
    </row>
    <row r="52" spans="1:9" ht="18">
      <c r="A52" s="9" t="s">
        <v>204</v>
      </c>
      <c r="B52" s="9"/>
      <c r="C52" s="32">
        <f>E52+8000</f>
        <v>49700</v>
      </c>
      <c r="D52" s="33">
        <f>E52+900</f>
        <v>42600</v>
      </c>
      <c r="E52" s="34">
        <v>41700</v>
      </c>
      <c r="F52" s="33">
        <f t="shared" si="10"/>
        <v>45100</v>
      </c>
      <c r="G52" s="9">
        <v>12</v>
      </c>
      <c r="H52" s="9">
        <v>6.11</v>
      </c>
      <c r="I52" s="37">
        <f aca="true" t="shared" si="11" ref="I52:I61">(H52*G52)*D52/1000</f>
        <v>3123.4320000000002</v>
      </c>
    </row>
    <row r="53" spans="1:9" ht="18">
      <c r="A53" s="9" t="s">
        <v>264</v>
      </c>
      <c r="B53" s="9"/>
      <c r="C53" s="32">
        <f aca="true" t="shared" si="12" ref="C53:C58">E53+8000</f>
        <v>47900</v>
      </c>
      <c r="D53" s="33">
        <f aca="true" t="shared" si="13" ref="D53:D65">E53+900</f>
        <v>40800</v>
      </c>
      <c r="E53" s="34">
        <v>39900</v>
      </c>
      <c r="F53" s="33">
        <f t="shared" si="10"/>
        <v>43300</v>
      </c>
      <c r="G53" s="9">
        <v>11.7</v>
      </c>
      <c r="H53" s="9">
        <v>7.5</v>
      </c>
      <c r="I53" s="37">
        <f t="shared" si="11"/>
        <v>3580.2</v>
      </c>
    </row>
    <row r="54" spans="1:9" ht="18">
      <c r="A54" s="9" t="s">
        <v>361</v>
      </c>
      <c r="B54" s="9" t="s">
        <v>360</v>
      </c>
      <c r="C54" s="32">
        <f t="shared" si="12"/>
        <v>47900</v>
      </c>
      <c r="D54" s="33">
        <f t="shared" si="13"/>
        <v>40800</v>
      </c>
      <c r="E54" s="34">
        <v>39900</v>
      </c>
      <c r="F54" s="33">
        <f t="shared" si="10"/>
        <v>43300</v>
      </c>
      <c r="G54" s="9">
        <v>11.7</v>
      </c>
      <c r="H54" s="9">
        <v>8.9</v>
      </c>
      <c r="I54" s="37">
        <f t="shared" si="11"/>
        <v>4248.504</v>
      </c>
    </row>
    <row r="55" spans="1:9" ht="18">
      <c r="A55" s="9" t="s">
        <v>467</v>
      </c>
      <c r="B55" s="9" t="s">
        <v>360</v>
      </c>
      <c r="C55" s="32">
        <f t="shared" si="12"/>
        <v>47900</v>
      </c>
      <c r="D55" s="33">
        <f t="shared" si="13"/>
        <v>40800</v>
      </c>
      <c r="E55" s="34">
        <v>39900</v>
      </c>
      <c r="F55" s="33">
        <f t="shared" si="10"/>
        <v>43300</v>
      </c>
      <c r="G55" s="9">
        <v>11.7</v>
      </c>
      <c r="H55" s="9">
        <v>10.9</v>
      </c>
      <c r="I55" s="37">
        <f t="shared" si="11"/>
        <v>5203.224</v>
      </c>
    </row>
    <row r="56" spans="1:9" ht="18">
      <c r="A56" s="9" t="s">
        <v>427</v>
      </c>
      <c r="B56" s="9" t="s">
        <v>455</v>
      </c>
      <c r="C56" s="32">
        <f t="shared" si="12"/>
        <v>47900</v>
      </c>
      <c r="D56" s="33">
        <f t="shared" si="13"/>
        <v>40800</v>
      </c>
      <c r="E56" s="34">
        <v>39900</v>
      </c>
      <c r="F56" s="33">
        <f t="shared" si="10"/>
        <v>43300</v>
      </c>
      <c r="G56" s="45">
        <v>12</v>
      </c>
      <c r="H56" s="9">
        <v>12.9</v>
      </c>
      <c r="I56" s="37">
        <f t="shared" si="11"/>
        <v>6315.84</v>
      </c>
    </row>
    <row r="57" spans="1:9" ht="18">
      <c r="A57" s="9" t="s">
        <v>428</v>
      </c>
      <c r="B57" s="9" t="s">
        <v>455</v>
      </c>
      <c r="C57" s="32">
        <f t="shared" si="12"/>
        <v>47900</v>
      </c>
      <c r="D57" s="33">
        <f t="shared" si="13"/>
        <v>40800</v>
      </c>
      <c r="E57" s="34">
        <v>39900</v>
      </c>
      <c r="F57" s="33">
        <f t="shared" si="10"/>
        <v>43300</v>
      </c>
      <c r="G57" s="9">
        <v>12</v>
      </c>
      <c r="H57" s="45">
        <v>14.96</v>
      </c>
      <c r="I57" s="37">
        <f t="shared" si="11"/>
        <v>7324.416</v>
      </c>
    </row>
    <row r="58" spans="1:9" ht="18">
      <c r="A58" s="9" t="s">
        <v>451</v>
      </c>
      <c r="B58" s="9" t="s">
        <v>429</v>
      </c>
      <c r="C58" s="32">
        <f t="shared" si="12"/>
        <v>49200</v>
      </c>
      <c r="D58" s="33">
        <f t="shared" si="13"/>
        <v>42100</v>
      </c>
      <c r="E58" s="34">
        <v>41200</v>
      </c>
      <c r="F58" s="33">
        <f t="shared" si="10"/>
        <v>44600</v>
      </c>
      <c r="G58" s="9">
        <v>12</v>
      </c>
      <c r="H58" s="9">
        <v>16.57</v>
      </c>
      <c r="I58" s="37">
        <f t="shared" si="11"/>
        <v>8371.164</v>
      </c>
    </row>
    <row r="59" spans="1:9" ht="18">
      <c r="A59" s="9">
        <v>20</v>
      </c>
      <c r="B59" s="9" t="s">
        <v>362</v>
      </c>
      <c r="C59" s="32">
        <f>E59+10000</f>
        <v>57800</v>
      </c>
      <c r="D59" s="33">
        <f t="shared" si="13"/>
        <v>48700</v>
      </c>
      <c r="E59" s="34">
        <v>47800</v>
      </c>
      <c r="F59" s="33">
        <f t="shared" si="10"/>
        <v>51200</v>
      </c>
      <c r="G59" s="9">
        <v>12</v>
      </c>
      <c r="H59" s="9">
        <v>18.7</v>
      </c>
      <c r="I59" s="37">
        <f t="shared" si="11"/>
        <v>10928.279999999999</v>
      </c>
    </row>
    <row r="60" spans="1:9" ht="18">
      <c r="A60" s="9">
        <v>22</v>
      </c>
      <c r="B60" s="9" t="s">
        <v>363</v>
      </c>
      <c r="C60" s="32">
        <f aca="true" t="shared" si="14" ref="C60:C68">E60+10000</f>
        <v>57800</v>
      </c>
      <c r="D60" s="33">
        <f t="shared" si="13"/>
        <v>48700</v>
      </c>
      <c r="E60" s="34">
        <v>47800</v>
      </c>
      <c r="F60" s="33">
        <f t="shared" si="10"/>
        <v>51200</v>
      </c>
      <c r="G60" s="9">
        <v>12</v>
      </c>
      <c r="H60" s="9">
        <v>21.3</v>
      </c>
      <c r="I60" s="37">
        <f t="shared" si="11"/>
        <v>12447.720000000001</v>
      </c>
    </row>
    <row r="61" spans="1:9" ht="18">
      <c r="A61" s="9">
        <v>24</v>
      </c>
      <c r="B61" s="9" t="s">
        <v>362</v>
      </c>
      <c r="C61" s="32">
        <f t="shared" si="14"/>
        <v>57800</v>
      </c>
      <c r="D61" s="33">
        <f t="shared" si="13"/>
        <v>48700</v>
      </c>
      <c r="E61" s="34">
        <v>47800</v>
      </c>
      <c r="F61" s="33">
        <f t="shared" si="10"/>
        <v>51200</v>
      </c>
      <c r="G61" s="9">
        <v>12</v>
      </c>
      <c r="H61" s="9">
        <v>24.42</v>
      </c>
      <c r="I61" s="37">
        <f t="shared" si="11"/>
        <v>14271.048000000003</v>
      </c>
    </row>
    <row r="62" spans="1:9" ht="18">
      <c r="A62" s="9">
        <v>27</v>
      </c>
      <c r="B62" s="9"/>
      <c r="C62" s="32">
        <f t="shared" si="14"/>
        <v>57800</v>
      </c>
      <c r="D62" s="33">
        <f t="shared" si="13"/>
        <v>48700</v>
      </c>
      <c r="E62" s="34">
        <v>47800</v>
      </c>
      <c r="F62" s="33">
        <f t="shared" si="10"/>
        <v>51200</v>
      </c>
      <c r="G62" s="9">
        <v>12</v>
      </c>
      <c r="H62" s="9">
        <v>28</v>
      </c>
      <c r="I62" s="37">
        <f aca="true" t="shared" si="15" ref="I62:I68">(H62*G62)*D62/1000</f>
        <v>16363.2</v>
      </c>
    </row>
    <row r="63" spans="1:9" ht="18">
      <c r="A63" s="9">
        <v>30</v>
      </c>
      <c r="B63" s="9"/>
      <c r="C63" s="32">
        <f t="shared" si="14"/>
        <v>57800</v>
      </c>
      <c r="D63" s="33">
        <f t="shared" si="13"/>
        <v>48700</v>
      </c>
      <c r="E63" s="34">
        <v>47800</v>
      </c>
      <c r="F63" s="33">
        <f t="shared" si="10"/>
        <v>51200</v>
      </c>
      <c r="G63" s="9">
        <v>12</v>
      </c>
      <c r="H63" s="9">
        <v>32</v>
      </c>
      <c r="I63" s="37">
        <f t="shared" si="15"/>
        <v>18700.8</v>
      </c>
    </row>
    <row r="64" spans="1:9" ht="18">
      <c r="A64" s="9" t="s">
        <v>345</v>
      </c>
      <c r="B64" s="9"/>
      <c r="C64" s="32">
        <f t="shared" si="14"/>
        <v>62700</v>
      </c>
      <c r="D64" s="33">
        <f t="shared" si="13"/>
        <v>53600</v>
      </c>
      <c r="E64" s="34">
        <v>52700</v>
      </c>
      <c r="F64" s="33"/>
      <c r="G64" s="9">
        <v>12</v>
      </c>
      <c r="H64" s="9">
        <v>51.43</v>
      </c>
      <c r="I64" s="37">
        <f t="shared" si="15"/>
        <v>33079.776</v>
      </c>
    </row>
    <row r="65" spans="1:9" ht="18">
      <c r="A65" s="9" t="s">
        <v>331</v>
      </c>
      <c r="B65" s="9"/>
      <c r="C65" s="32">
        <f t="shared" si="14"/>
        <v>50450</v>
      </c>
      <c r="D65" s="32">
        <f t="shared" si="13"/>
        <v>41350</v>
      </c>
      <c r="E65" s="46">
        <v>40450</v>
      </c>
      <c r="F65" s="32">
        <f t="shared" si="10"/>
        <v>43850</v>
      </c>
      <c r="G65" s="9">
        <v>11.7</v>
      </c>
      <c r="H65" s="9">
        <v>6.17</v>
      </c>
      <c r="I65" s="37">
        <f t="shared" si="15"/>
        <v>2985.0151499999997</v>
      </c>
    </row>
    <row r="66" spans="1:9" ht="18">
      <c r="A66" s="9" t="s">
        <v>332</v>
      </c>
      <c r="B66" s="9"/>
      <c r="C66" s="32">
        <f t="shared" si="14"/>
        <v>50450</v>
      </c>
      <c r="D66" s="32">
        <f>E66+900</f>
        <v>41350</v>
      </c>
      <c r="E66" s="46">
        <v>40450</v>
      </c>
      <c r="F66" s="32"/>
      <c r="G66" s="9">
        <v>11.7</v>
      </c>
      <c r="H66" s="9">
        <v>6</v>
      </c>
      <c r="I66" s="37">
        <f t="shared" si="15"/>
        <v>2902.7699999999995</v>
      </c>
    </row>
    <row r="67" spans="1:9" ht="18">
      <c r="A67" s="9" t="s">
        <v>333</v>
      </c>
      <c r="B67" s="9"/>
      <c r="C67" s="32">
        <f t="shared" si="14"/>
        <v>50450</v>
      </c>
      <c r="D67" s="32">
        <f>E67+900</f>
        <v>41350</v>
      </c>
      <c r="E67" s="46">
        <v>40450</v>
      </c>
      <c r="F67" s="32"/>
      <c r="G67" s="9">
        <v>11.7</v>
      </c>
      <c r="H67" s="9">
        <v>7</v>
      </c>
      <c r="I67" s="37">
        <f t="shared" si="15"/>
        <v>3386.5649999999996</v>
      </c>
    </row>
    <row r="68" spans="1:9" ht="18">
      <c r="A68" s="9" t="s">
        <v>334</v>
      </c>
      <c r="B68" s="9"/>
      <c r="C68" s="32">
        <f t="shared" si="14"/>
        <v>50450</v>
      </c>
      <c r="D68" s="32">
        <f>E68+900</f>
        <v>41350</v>
      </c>
      <c r="E68" s="46">
        <v>40450</v>
      </c>
      <c r="F68" s="32"/>
      <c r="G68" s="9">
        <v>11.7</v>
      </c>
      <c r="H68" s="9">
        <v>9.92</v>
      </c>
      <c r="I68" s="37">
        <f t="shared" si="15"/>
        <v>4799.246399999999</v>
      </c>
    </row>
    <row r="69" spans="1:9" ht="16.5" customHeight="1">
      <c r="A69" s="129" t="s">
        <v>11</v>
      </c>
      <c r="B69" s="38"/>
      <c r="C69" s="47"/>
      <c r="D69" s="44"/>
      <c r="E69" s="44"/>
      <c r="F69" s="44"/>
      <c r="G69" s="38"/>
      <c r="H69" s="38"/>
      <c r="I69" s="48"/>
    </row>
    <row r="70" spans="1:9" ht="18">
      <c r="A70" s="9" t="s">
        <v>474</v>
      </c>
      <c r="B70" s="9" t="s">
        <v>7</v>
      </c>
      <c r="C70" s="32">
        <f>E70+8000</f>
        <v>42400</v>
      </c>
      <c r="D70" s="33">
        <f>E70+900</f>
        <v>35300</v>
      </c>
      <c r="E70" s="34">
        <v>34400</v>
      </c>
      <c r="F70" s="33">
        <f>D70+2500</f>
        <v>37800</v>
      </c>
      <c r="G70" s="9" t="s">
        <v>5</v>
      </c>
      <c r="H70" s="9">
        <v>0.222</v>
      </c>
      <c r="I70" s="36"/>
    </row>
    <row r="71" spans="1:9" ht="18">
      <c r="A71" s="9" t="s">
        <v>18</v>
      </c>
      <c r="B71" s="9" t="s">
        <v>7</v>
      </c>
      <c r="C71" s="32">
        <f>E71+8000</f>
        <v>44300</v>
      </c>
      <c r="D71" s="33">
        <f>E71+900</f>
        <v>37200</v>
      </c>
      <c r="E71" s="34">
        <v>36300</v>
      </c>
      <c r="F71" s="33">
        <f>D71+2500</f>
        <v>39700</v>
      </c>
      <c r="G71" s="9">
        <v>6</v>
      </c>
      <c r="H71" s="9">
        <v>0.222</v>
      </c>
      <c r="I71" s="37">
        <f>(H71*G71)*D71/1000</f>
        <v>49.5504</v>
      </c>
    </row>
    <row r="72" spans="1:9" ht="18">
      <c r="A72" s="9" t="s">
        <v>78</v>
      </c>
      <c r="B72" s="9" t="s">
        <v>7</v>
      </c>
      <c r="C72" s="32">
        <f>E72+8000</f>
        <v>42200</v>
      </c>
      <c r="D72" s="33">
        <f>E72+900</f>
        <v>35100</v>
      </c>
      <c r="E72" s="34">
        <v>34200</v>
      </c>
      <c r="F72" s="33">
        <f>D72+2500</f>
        <v>37600</v>
      </c>
      <c r="G72" s="9" t="s">
        <v>5</v>
      </c>
      <c r="H72" s="9">
        <v>0.395</v>
      </c>
      <c r="I72" s="37"/>
    </row>
    <row r="73" spans="1:9" ht="16.5" customHeight="1">
      <c r="A73" s="130" t="s">
        <v>341</v>
      </c>
      <c r="B73" s="49"/>
      <c r="C73" s="32"/>
      <c r="D73" s="33"/>
      <c r="E73" s="50"/>
      <c r="F73" s="50"/>
      <c r="G73" s="49"/>
      <c r="H73" s="49"/>
      <c r="I73" s="37"/>
    </row>
    <row r="74" spans="1:9" ht="18">
      <c r="A74" s="10">
        <v>10</v>
      </c>
      <c r="B74" s="10"/>
      <c r="C74" s="32">
        <f>E74+11000</f>
        <v>59700</v>
      </c>
      <c r="D74" s="33">
        <f>E74+900</f>
        <v>49600</v>
      </c>
      <c r="E74" s="33">
        <v>48700</v>
      </c>
      <c r="F74" s="33">
        <f aca="true" t="shared" si="16" ref="F74:F81">D74+2500</f>
        <v>52100</v>
      </c>
      <c r="G74" s="107" t="s">
        <v>452</v>
      </c>
      <c r="H74" s="10">
        <v>10</v>
      </c>
      <c r="I74" s="51" t="e">
        <f aca="true" t="shared" si="17" ref="I74:I90">(H74*G74)*D74/1000</f>
        <v>#VALUE!</v>
      </c>
    </row>
    <row r="75" spans="1:9" ht="18">
      <c r="A75" s="10">
        <v>12</v>
      </c>
      <c r="B75" s="10"/>
      <c r="C75" s="32">
        <f aca="true" t="shared" si="18" ref="C75:C90">E75+11000</f>
        <v>59700</v>
      </c>
      <c r="D75" s="33">
        <f aca="true" t="shared" si="19" ref="D75:D88">E75+900</f>
        <v>49600</v>
      </c>
      <c r="E75" s="33">
        <v>48700</v>
      </c>
      <c r="F75" s="33">
        <f t="shared" si="16"/>
        <v>52100</v>
      </c>
      <c r="G75" s="52">
        <v>12</v>
      </c>
      <c r="H75" s="10">
        <v>12</v>
      </c>
      <c r="I75" s="51">
        <f t="shared" si="17"/>
        <v>7142.4</v>
      </c>
    </row>
    <row r="76" spans="1:9" ht="18">
      <c r="A76" s="10">
        <v>14</v>
      </c>
      <c r="B76" s="10"/>
      <c r="C76" s="32">
        <f t="shared" si="18"/>
        <v>60000</v>
      </c>
      <c r="D76" s="33">
        <f>E76+900</f>
        <v>49900</v>
      </c>
      <c r="E76" s="33">
        <v>49000</v>
      </c>
      <c r="F76" s="33"/>
      <c r="G76" s="10">
        <v>12</v>
      </c>
      <c r="H76" s="10">
        <v>14.1</v>
      </c>
      <c r="I76" s="51">
        <f>(H76*G76)*D76/1000</f>
        <v>8443.08</v>
      </c>
    </row>
    <row r="77" spans="1:9" ht="18">
      <c r="A77" s="10">
        <v>16</v>
      </c>
      <c r="B77" s="10"/>
      <c r="C77" s="32">
        <f t="shared" si="18"/>
        <v>60000</v>
      </c>
      <c r="D77" s="33">
        <f t="shared" si="19"/>
        <v>49900</v>
      </c>
      <c r="E77" s="33">
        <v>49000</v>
      </c>
      <c r="F77" s="33"/>
      <c r="G77" s="10">
        <v>12</v>
      </c>
      <c r="H77" s="10">
        <v>16.7</v>
      </c>
      <c r="I77" s="51">
        <f t="shared" si="17"/>
        <v>9999.959999999997</v>
      </c>
    </row>
    <row r="78" spans="1:9" ht="18">
      <c r="A78" s="10">
        <v>18</v>
      </c>
      <c r="B78" s="10"/>
      <c r="C78" s="32">
        <f t="shared" si="18"/>
        <v>60000</v>
      </c>
      <c r="D78" s="33">
        <f t="shared" si="19"/>
        <v>49900</v>
      </c>
      <c r="E78" s="33">
        <v>49000</v>
      </c>
      <c r="F78" s="33">
        <f t="shared" si="16"/>
        <v>52400</v>
      </c>
      <c r="G78" s="10">
        <v>12</v>
      </c>
      <c r="H78" s="10">
        <v>18.42</v>
      </c>
      <c r="I78" s="51">
        <f t="shared" si="17"/>
        <v>11029.896000000002</v>
      </c>
    </row>
    <row r="79" spans="1:9" ht="18">
      <c r="A79" s="10">
        <v>20</v>
      </c>
      <c r="B79" s="10"/>
      <c r="C79" s="32">
        <f t="shared" si="18"/>
        <v>60000</v>
      </c>
      <c r="D79" s="33">
        <f t="shared" si="19"/>
        <v>49900</v>
      </c>
      <c r="E79" s="33">
        <v>49000</v>
      </c>
      <c r="F79" s="32">
        <f t="shared" si="16"/>
        <v>52400</v>
      </c>
      <c r="G79" s="10">
        <v>12</v>
      </c>
      <c r="H79" s="10">
        <v>21.6</v>
      </c>
      <c r="I79" s="51">
        <f t="shared" si="17"/>
        <v>12934.080000000002</v>
      </c>
    </row>
    <row r="80" spans="1:9" ht="18">
      <c r="A80" s="10" t="s">
        <v>224</v>
      </c>
      <c r="B80" s="10"/>
      <c r="C80" s="32">
        <f t="shared" si="18"/>
        <v>69700</v>
      </c>
      <c r="D80" s="33">
        <f t="shared" si="19"/>
        <v>59600</v>
      </c>
      <c r="E80" s="33">
        <v>58700</v>
      </c>
      <c r="F80" s="33">
        <f t="shared" si="16"/>
        <v>62100</v>
      </c>
      <c r="G80" s="10">
        <v>12</v>
      </c>
      <c r="H80" s="10">
        <v>21.83</v>
      </c>
      <c r="I80" s="51">
        <f t="shared" si="17"/>
        <v>15612.815999999999</v>
      </c>
    </row>
    <row r="81" spans="1:9" ht="18">
      <c r="A81" s="10" t="s">
        <v>269</v>
      </c>
      <c r="B81" s="10"/>
      <c r="C81" s="32">
        <f t="shared" si="18"/>
        <v>69700</v>
      </c>
      <c r="D81" s="33">
        <f t="shared" si="19"/>
        <v>59600</v>
      </c>
      <c r="E81" s="33">
        <v>58700</v>
      </c>
      <c r="F81" s="33">
        <f t="shared" si="16"/>
        <v>62100</v>
      </c>
      <c r="G81" s="10">
        <v>12</v>
      </c>
      <c r="H81" s="10">
        <v>42.5</v>
      </c>
      <c r="I81" s="51">
        <f t="shared" si="17"/>
        <v>30396</v>
      </c>
    </row>
    <row r="82" spans="1:9" ht="18">
      <c r="A82" s="10" t="s">
        <v>430</v>
      </c>
      <c r="B82" s="10"/>
      <c r="C82" s="32">
        <f t="shared" si="18"/>
        <v>69700</v>
      </c>
      <c r="D82" s="33">
        <f>E82+900</f>
        <v>59600</v>
      </c>
      <c r="E82" s="33">
        <v>58700</v>
      </c>
      <c r="F82" s="33"/>
      <c r="G82" s="10">
        <v>12</v>
      </c>
      <c r="H82" s="10">
        <v>30.8</v>
      </c>
      <c r="I82" s="51">
        <f t="shared" si="17"/>
        <v>22028.16</v>
      </c>
    </row>
    <row r="83" spans="1:9" ht="18">
      <c r="A83" s="10" t="s">
        <v>415</v>
      </c>
      <c r="B83" s="10"/>
      <c r="C83" s="32">
        <f t="shared" si="18"/>
        <v>69700</v>
      </c>
      <c r="D83" s="33">
        <f>E83+900</f>
        <v>59600</v>
      </c>
      <c r="E83" s="33">
        <v>58700</v>
      </c>
      <c r="F83" s="33">
        <f>D83+2500</f>
        <v>62100</v>
      </c>
      <c r="G83" s="10">
        <v>12</v>
      </c>
      <c r="H83" s="10">
        <v>38.3</v>
      </c>
      <c r="I83" s="51">
        <f>(H83*G83)*D83/1000</f>
        <v>27392.159999999996</v>
      </c>
    </row>
    <row r="84" spans="1:9" ht="18">
      <c r="A84" s="10" t="s">
        <v>225</v>
      </c>
      <c r="B84" s="10"/>
      <c r="C84" s="32">
        <f t="shared" si="18"/>
        <v>69700</v>
      </c>
      <c r="D84" s="33">
        <f>E84+900</f>
        <v>59600</v>
      </c>
      <c r="E84" s="33">
        <v>58700</v>
      </c>
      <c r="F84" s="33">
        <f>D84+2500</f>
        <v>62100</v>
      </c>
      <c r="G84" s="10">
        <v>12</v>
      </c>
      <c r="H84" s="10">
        <v>25.9</v>
      </c>
      <c r="I84" s="51">
        <f t="shared" si="17"/>
        <v>18523.679999999997</v>
      </c>
    </row>
    <row r="85" spans="1:9" ht="18">
      <c r="A85" s="10" t="s">
        <v>270</v>
      </c>
      <c r="B85" s="10"/>
      <c r="C85" s="32">
        <f t="shared" si="18"/>
        <v>69700</v>
      </c>
      <c r="D85" s="33">
        <f t="shared" si="19"/>
        <v>59600</v>
      </c>
      <c r="E85" s="33">
        <v>58700</v>
      </c>
      <c r="F85" s="33"/>
      <c r="G85" s="10">
        <v>12</v>
      </c>
      <c r="H85" s="10">
        <v>44.5</v>
      </c>
      <c r="I85" s="51">
        <f t="shared" si="17"/>
        <v>31826.4</v>
      </c>
    </row>
    <row r="86" spans="1:9" ht="18">
      <c r="A86" s="10">
        <v>30</v>
      </c>
      <c r="B86" s="10"/>
      <c r="C86" s="32">
        <f t="shared" si="18"/>
        <v>69700</v>
      </c>
      <c r="D86" s="33">
        <f t="shared" si="19"/>
        <v>59600</v>
      </c>
      <c r="E86" s="33">
        <v>58700</v>
      </c>
      <c r="F86" s="33">
        <f>D86+2500</f>
        <v>62100</v>
      </c>
      <c r="G86" s="10">
        <v>12</v>
      </c>
      <c r="H86" s="10">
        <v>37.41</v>
      </c>
      <c r="I86" s="51">
        <f t="shared" si="17"/>
        <v>26755.631999999998</v>
      </c>
    </row>
    <row r="87" spans="1:9" ht="18">
      <c r="A87" s="10" t="s">
        <v>226</v>
      </c>
      <c r="B87" s="10"/>
      <c r="C87" s="32">
        <f t="shared" si="18"/>
        <v>69700</v>
      </c>
      <c r="D87" s="33">
        <f t="shared" si="19"/>
        <v>59600</v>
      </c>
      <c r="E87" s="33">
        <v>58700</v>
      </c>
      <c r="F87" s="33"/>
      <c r="G87" s="10">
        <v>12</v>
      </c>
      <c r="H87" s="10">
        <v>32.82</v>
      </c>
      <c r="I87" s="51">
        <f t="shared" si="17"/>
        <v>23472.864000000005</v>
      </c>
    </row>
    <row r="88" spans="1:9" ht="18">
      <c r="A88" s="10" t="s">
        <v>227</v>
      </c>
      <c r="B88" s="10"/>
      <c r="C88" s="32">
        <f t="shared" si="18"/>
        <v>69700</v>
      </c>
      <c r="D88" s="33">
        <f t="shared" si="19"/>
        <v>59600</v>
      </c>
      <c r="E88" s="33">
        <v>58700</v>
      </c>
      <c r="F88" s="33"/>
      <c r="G88" s="10">
        <v>12</v>
      </c>
      <c r="H88" s="10">
        <v>56.8</v>
      </c>
      <c r="I88" s="51">
        <f t="shared" si="17"/>
        <v>40623.35999999999</v>
      </c>
    </row>
    <row r="89" spans="1:9" ht="18">
      <c r="A89" s="10" t="s">
        <v>431</v>
      </c>
      <c r="B89" s="10"/>
      <c r="C89" s="32">
        <f t="shared" si="18"/>
        <v>69700</v>
      </c>
      <c r="D89" s="33">
        <f>E89+900</f>
        <v>59600</v>
      </c>
      <c r="E89" s="33">
        <v>58700</v>
      </c>
      <c r="F89" s="33"/>
      <c r="G89" s="10">
        <v>12</v>
      </c>
      <c r="H89" s="10">
        <v>66.25</v>
      </c>
      <c r="I89" s="51">
        <f t="shared" si="17"/>
        <v>47382</v>
      </c>
    </row>
    <row r="90" spans="1:9" ht="18">
      <c r="A90" s="10" t="s">
        <v>291</v>
      </c>
      <c r="B90" s="10"/>
      <c r="C90" s="32">
        <f t="shared" si="18"/>
        <v>69700</v>
      </c>
      <c r="D90" s="33">
        <f>E90+900</f>
        <v>59600</v>
      </c>
      <c r="E90" s="33">
        <v>58700</v>
      </c>
      <c r="F90" s="33"/>
      <c r="G90" s="10">
        <v>12</v>
      </c>
      <c r="H90" s="10">
        <v>43</v>
      </c>
      <c r="I90" s="51">
        <f t="shared" si="17"/>
        <v>30753.6</v>
      </c>
    </row>
    <row r="91" spans="1:9" ht="16.5" customHeight="1">
      <c r="A91" s="129" t="s">
        <v>79</v>
      </c>
      <c r="B91" s="38"/>
      <c r="C91" s="32"/>
      <c r="D91" s="53"/>
      <c r="E91" s="44"/>
      <c r="F91" s="44"/>
      <c r="G91" s="38"/>
      <c r="H91" s="38"/>
      <c r="I91" s="54"/>
    </row>
    <row r="92" spans="1:9" ht="18">
      <c r="A92" s="9">
        <v>2</v>
      </c>
      <c r="B92" s="9" t="s">
        <v>4</v>
      </c>
      <c r="C92" s="32">
        <f>E92+8000</f>
        <v>48700</v>
      </c>
      <c r="D92" s="33">
        <f>E92+800</f>
        <v>41500</v>
      </c>
      <c r="E92" s="34">
        <v>40700</v>
      </c>
      <c r="F92" s="33">
        <f aca="true" t="shared" si="20" ref="F92:F108">D92+2500</f>
        <v>44000</v>
      </c>
      <c r="G92" s="9" t="s">
        <v>14</v>
      </c>
      <c r="H92" s="9">
        <v>66</v>
      </c>
      <c r="I92" s="37">
        <f aca="true" t="shared" si="21" ref="I92:I102">H92*D92/1000</f>
        <v>2739</v>
      </c>
    </row>
    <row r="93" spans="1:9" ht="18">
      <c r="A93" s="9">
        <v>2</v>
      </c>
      <c r="B93" s="9" t="s">
        <v>4</v>
      </c>
      <c r="C93" s="32">
        <f aca="true" t="shared" si="22" ref="C93:C119">E93+8000</f>
        <v>48700</v>
      </c>
      <c r="D93" s="33">
        <f>E93+800</f>
        <v>41500</v>
      </c>
      <c r="E93" s="34">
        <v>40700</v>
      </c>
      <c r="F93" s="33">
        <f t="shared" si="20"/>
        <v>44000</v>
      </c>
      <c r="G93" s="9" t="s">
        <v>16</v>
      </c>
      <c r="H93" s="9">
        <v>52</v>
      </c>
      <c r="I93" s="37">
        <f t="shared" si="21"/>
        <v>2158</v>
      </c>
    </row>
    <row r="94" spans="1:9" ht="18">
      <c r="A94" s="9">
        <v>3</v>
      </c>
      <c r="B94" s="9" t="s">
        <v>4</v>
      </c>
      <c r="C94" s="32">
        <f t="shared" si="22"/>
        <v>48300</v>
      </c>
      <c r="D94" s="33">
        <f>E94+800</f>
        <v>41100</v>
      </c>
      <c r="E94" s="34">
        <v>40300</v>
      </c>
      <c r="F94" s="33">
        <f t="shared" si="20"/>
        <v>43600</v>
      </c>
      <c r="G94" s="9" t="s">
        <v>16</v>
      </c>
      <c r="H94" s="9">
        <v>76</v>
      </c>
      <c r="I94" s="37">
        <f t="shared" si="21"/>
        <v>3123.6</v>
      </c>
    </row>
    <row r="95" spans="1:9" ht="18">
      <c r="A95" s="45">
        <v>3</v>
      </c>
      <c r="B95" s="9" t="s">
        <v>4</v>
      </c>
      <c r="C95" s="32">
        <f t="shared" si="22"/>
        <v>48300</v>
      </c>
      <c r="D95" s="33">
        <f aca="true" t="shared" si="23" ref="D95:D120">E95+800</f>
        <v>41100</v>
      </c>
      <c r="E95" s="34">
        <v>40300</v>
      </c>
      <c r="F95" s="33">
        <f t="shared" si="20"/>
        <v>43600</v>
      </c>
      <c r="G95" s="9" t="s">
        <v>14</v>
      </c>
      <c r="H95" s="9">
        <v>98</v>
      </c>
      <c r="I95" s="37">
        <f t="shared" si="21"/>
        <v>4027.8</v>
      </c>
    </row>
    <row r="96" spans="1:9" ht="18">
      <c r="A96" s="9">
        <v>4</v>
      </c>
      <c r="B96" s="9" t="s">
        <v>48</v>
      </c>
      <c r="C96" s="32">
        <f t="shared" si="22"/>
        <v>48200</v>
      </c>
      <c r="D96" s="33">
        <f t="shared" si="23"/>
        <v>41000</v>
      </c>
      <c r="E96" s="34">
        <v>40200</v>
      </c>
      <c r="F96" s="33">
        <f t="shared" si="20"/>
        <v>43500</v>
      </c>
      <c r="G96" s="9" t="s">
        <v>14</v>
      </c>
      <c r="H96" s="9">
        <v>130</v>
      </c>
      <c r="I96" s="37">
        <f t="shared" si="21"/>
        <v>5330</v>
      </c>
    </row>
    <row r="97" spans="1:9" ht="18">
      <c r="A97" s="9">
        <v>4</v>
      </c>
      <c r="B97" s="9" t="s">
        <v>48</v>
      </c>
      <c r="C97" s="32">
        <f t="shared" si="22"/>
        <v>48200</v>
      </c>
      <c r="D97" s="33">
        <f t="shared" si="23"/>
        <v>41000</v>
      </c>
      <c r="E97" s="34">
        <v>40200</v>
      </c>
      <c r="F97" s="33">
        <f t="shared" si="20"/>
        <v>43500</v>
      </c>
      <c r="G97" s="9" t="s">
        <v>10</v>
      </c>
      <c r="H97" s="9">
        <v>288</v>
      </c>
      <c r="I97" s="37">
        <f t="shared" si="21"/>
        <v>11808</v>
      </c>
    </row>
    <row r="98" spans="1:9" ht="18">
      <c r="A98" s="9">
        <v>5</v>
      </c>
      <c r="B98" s="9" t="s">
        <v>49</v>
      </c>
      <c r="C98" s="32">
        <f t="shared" si="22"/>
        <v>47600</v>
      </c>
      <c r="D98" s="33">
        <f t="shared" si="23"/>
        <v>40400</v>
      </c>
      <c r="E98" s="34">
        <v>39600</v>
      </c>
      <c r="F98" s="33">
        <f t="shared" si="20"/>
        <v>42900</v>
      </c>
      <c r="G98" s="9" t="s">
        <v>40</v>
      </c>
      <c r="H98" s="9">
        <v>359</v>
      </c>
      <c r="I98" s="37">
        <f t="shared" si="21"/>
        <v>14503.6</v>
      </c>
    </row>
    <row r="99" spans="1:9" ht="18">
      <c r="A99" s="9">
        <v>5</v>
      </c>
      <c r="B99" s="9" t="s">
        <v>6</v>
      </c>
      <c r="C99" s="32">
        <f t="shared" si="22"/>
        <v>47600</v>
      </c>
      <c r="D99" s="33">
        <f t="shared" si="23"/>
        <v>40400</v>
      </c>
      <c r="E99" s="34">
        <v>39600</v>
      </c>
      <c r="F99" s="33"/>
      <c r="G99" s="9" t="s">
        <v>178</v>
      </c>
      <c r="H99" s="9">
        <v>471</v>
      </c>
      <c r="I99" s="37">
        <f t="shared" si="21"/>
        <v>19028.4</v>
      </c>
    </row>
    <row r="100" spans="1:9" ht="18">
      <c r="A100" s="9">
        <v>6</v>
      </c>
      <c r="B100" s="9" t="s">
        <v>4</v>
      </c>
      <c r="C100" s="32">
        <f t="shared" si="22"/>
        <v>47600</v>
      </c>
      <c r="D100" s="33">
        <f t="shared" si="23"/>
        <v>40400</v>
      </c>
      <c r="E100" s="34">
        <v>39600</v>
      </c>
      <c r="F100" s="33">
        <f t="shared" si="20"/>
        <v>42900</v>
      </c>
      <c r="G100" s="9" t="s">
        <v>10</v>
      </c>
      <c r="H100" s="9">
        <v>430</v>
      </c>
      <c r="I100" s="37">
        <f t="shared" si="21"/>
        <v>17372</v>
      </c>
    </row>
    <row r="101" spans="1:9" ht="18">
      <c r="A101" s="9">
        <v>8</v>
      </c>
      <c r="B101" s="9" t="s">
        <v>19</v>
      </c>
      <c r="C101" s="32">
        <f t="shared" si="22"/>
        <v>47600</v>
      </c>
      <c r="D101" s="33">
        <f t="shared" si="23"/>
        <v>40400</v>
      </c>
      <c r="E101" s="34">
        <v>39600</v>
      </c>
      <c r="F101" s="33">
        <f t="shared" si="20"/>
        <v>42900</v>
      </c>
      <c r="G101" s="9" t="s">
        <v>40</v>
      </c>
      <c r="H101" s="9">
        <v>565</v>
      </c>
      <c r="I101" s="37">
        <f t="shared" si="21"/>
        <v>22826</v>
      </c>
    </row>
    <row r="102" spans="1:9" ht="18">
      <c r="A102" s="9">
        <v>8</v>
      </c>
      <c r="B102" s="9" t="s">
        <v>19</v>
      </c>
      <c r="C102" s="32">
        <f t="shared" si="22"/>
        <v>47600</v>
      </c>
      <c r="D102" s="33">
        <f>E102+800</f>
        <v>40400</v>
      </c>
      <c r="E102" s="34">
        <v>39600</v>
      </c>
      <c r="F102" s="33">
        <f>D102+2500</f>
        <v>42900</v>
      </c>
      <c r="G102" s="9" t="s">
        <v>178</v>
      </c>
      <c r="H102" s="9">
        <v>758</v>
      </c>
      <c r="I102" s="37">
        <f t="shared" si="21"/>
        <v>30623.2</v>
      </c>
    </row>
    <row r="103" spans="1:9" ht="18">
      <c r="A103" s="9">
        <v>10</v>
      </c>
      <c r="B103" s="9" t="s">
        <v>6</v>
      </c>
      <c r="C103" s="32">
        <f t="shared" si="22"/>
        <v>47600</v>
      </c>
      <c r="D103" s="33">
        <f t="shared" si="23"/>
        <v>40400</v>
      </c>
      <c r="E103" s="34">
        <v>39600</v>
      </c>
      <c r="F103" s="33">
        <f t="shared" si="20"/>
        <v>42900</v>
      </c>
      <c r="G103" s="9" t="s">
        <v>40</v>
      </c>
      <c r="H103" s="9">
        <v>707</v>
      </c>
      <c r="I103" s="37">
        <f aca="true" t="shared" si="24" ref="I103:I112">H103*D103/1000</f>
        <v>28562.8</v>
      </c>
    </row>
    <row r="104" spans="1:9" ht="18">
      <c r="A104" s="9">
        <v>10</v>
      </c>
      <c r="B104" s="9" t="s">
        <v>6</v>
      </c>
      <c r="C104" s="32">
        <f t="shared" si="22"/>
        <v>47600</v>
      </c>
      <c r="D104" s="33">
        <f t="shared" si="23"/>
        <v>40400</v>
      </c>
      <c r="E104" s="34">
        <v>39600</v>
      </c>
      <c r="F104" s="33"/>
      <c r="G104" s="9" t="s">
        <v>178</v>
      </c>
      <c r="H104" s="9">
        <v>948</v>
      </c>
      <c r="I104" s="37">
        <f t="shared" si="24"/>
        <v>38299.2</v>
      </c>
    </row>
    <row r="105" spans="1:9" ht="18">
      <c r="A105" s="10">
        <v>12</v>
      </c>
      <c r="B105" s="10" t="s">
        <v>4</v>
      </c>
      <c r="C105" s="32">
        <f t="shared" si="22"/>
        <v>47600</v>
      </c>
      <c r="D105" s="33">
        <f t="shared" si="23"/>
        <v>40400</v>
      </c>
      <c r="E105" s="34">
        <v>39600</v>
      </c>
      <c r="F105" s="33">
        <f t="shared" si="20"/>
        <v>42900</v>
      </c>
      <c r="G105" s="10" t="s">
        <v>40</v>
      </c>
      <c r="H105" s="10">
        <v>848</v>
      </c>
      <c r="I105" s="51">
        <f t="shared" si="24"/>
        <v>34259.2</v>
      </c>
    </row>
    <row r="106" spans="1:9" ht="18">
      <c r="A106" s="10">
        <v>12.5</v>
      </c>
      <c r="B106" s="10" t="s">
        <v>4</v>
      </c>
      <c r="C106" s="32">
        <f t="shared" si="22"/>
        <v>47600</v>
      </c>
      <c r="D106" s="33">
        <f t="shared" si="23"/>
        <v>40400</v>
      </c>
      <c r="E106" s="34">
        <v>39600</v>
      </c>
      <c r="F106" s="33">
        <f t="shared" si="20"/>
        <v>42900</v>
      </c>
      <c r="G106" s="10" t="s">
        <v>274</v>
      </c>
      <c r="H106" s="10">
        <v>2437</v>
      </c>
      <c r="I106" s="51">
        <f t="shared" si="24"/>
        <v>98454.8</v>
      </c>
    </row>
    <row r="107" spans="1:9" ht="18">
      <c r="A107" s="10">
        <v>14</v>
      </c>
      <c r="B107" s="10" t="s">
        <v>4</v>
      </c>
      <c r="C107" s="32">
        <f t="shared" si="22"/>
        <v>48200</v>
      </c>
      <c r="D107" s="33">
        <f t="shared" si="23"/>
        <v>41000</v>
      </c>
      <c r="E107" s="34">
        <v>40200</v>
      </c>
      <c r="F107" s="33">
        <f>D107+2500</f>
        <v>43500</v>
      </c>
      <c r="G107" s="10" t="s">
        <v>10</v>
      </c>
      <c r="H107" s="10">
        <v>989</v>
      </c>
      <c r="I107" s="51">
        <f>H107*D107/1000</f>
        <v>40549</v>
      </c>
    </row>
    <row r="108" spans="1:9" ht="18">
      <c r="A108" s="10">
        <v>14</v>
      </c>
      <c r="B108" s="10" t="s">
        <v>4</v>
      </c>
      <c r="C108" s="32">
        <f t="shared" si="22"/>
        <v>48200</v>
      </c>
      <c r="D108" s="33">
        <f t="shared" si="23"/>
        <v>41000</v>
      </c>
      <c r="E108" s="34">
        <v>40200</v>
      </c>
      <c r="F108" s="33">
        <f t="shared" si="20"/>
        <v>43500</v>
      </c>
      <c r="G108" s="10" t="s">
        <v>202</v>
      </c>
      <c r="H108" s="10">
        <v>1319</v>
      </c>
      <c r="I108" s="51">
        <f t="shared" si="24"/>
        <v>54079</v>
      </c>
    </row>
    <row r="109" spans="1:9" ht="18">
      <c r="A109" s="10">
        <v>16</v>
      </c>
      <c r="B109" s="10" t="s">
        <v>4</v>
      </c>
      <c r="C109" s="32">
        <f t="shared" si="22"/>
        <v>48200</v>
      </c>
      <c r="D109" s="33">
        <f>E109+800</f>
        <v>41000</v>
      </c>
      <c r="E109" s="34">
        <v>40200</v>
      </c>
      <c r="F109" s="33"/>
      <c r="G109" s="10" t="s">
        <v>10</v>
      </c>
      <c r="H109" s="10">
        <v>1130</v>
      </c>
      <c r="I109" s="51">
        <f t="shared" si="24"/>
        <v>46330</v>
      </c>
    </row>
    <row r="110" spans="1:9" ht="18">
      <c r="A110" s="10">
        <v>16</v>
      </c>
      <c r="B110" s="10" t="s">
        <v>4</v>
      </c>
      <c r="C110" s="32">
        <f t="shared" si="22"/>
        <v>48200</v>
      </c>
      <c r="D110" s="33">
        <f t="shared" si="23"/>
        <v>41000</v>
      </c>
      <c r="E110" s="34">
        <v>40200</v>
      </c>
      <c r="F110" s="33"/>
      <c r="G110" s="10" t="s">
        <v>178</v>
      </c>
      <c r="H110" s="10">
        <v>1507</v>
      </c>
      <c r="I110" s="51">
        <f t="shared" si="24"/>
        <v>61787</v>
      </c>
    </row>
    <row r="111" spans="1:9" ht="18">
      <c r="A111" s="10">
        <v>18</v>
      </c>
      <c r="B111" s="10" t="s">
        <v>4</v>
      </c>
      <c r="C111" s="32">
        <f t="shared" si="22"/>
        <v>48200</v>
      </c>
      <c r="D111" s="33">
        <f t="shared" si="23"/>
        <v>41000</v>
      </c>
      <c r="E111" s="34">
        <v>40200</v>
      </c>
      <c r="F111" s="33"/>
      <c r="G111" s="10" t="s">
        <v>40</v>
      </c>
      <c r="H111" s="10">
        <v>1263</v>
      </c>
      <c r="I111" s="51">
        <f t="shared" si="24"/>
        <v>51783</v>
      </c>
    </row>
    <row r="112" spans="1:9" ht="18">
      <c r="A112" s="10">
        <v>18</v>
      </c>
      <c r="B112" s="10" t="s">
        <v>4</v>
      </c>
      <c r="C112" s="32">
        <f t="shared" si="22"/>
        <v>48200</v>
      </c>
      <c r="D112" s="33">
        <f t="shared" si="23"/>
        <v>41000</v>
      </c>
      <c r="E112" s="34">
        <v>40200</v>
      </c>
      <c r="F112" s="33"/>
      <c r="G112" s="10" t="s">
        <v>178</v>
      </c>
      <c r="H112" s="10">
        <v>1696</v>
      </c>
      <c r="I112" s="51">
        <f t="shared" si="24"/>
        <v>69536</v>
      </c>
    </row>
    <row r="113" spans="1:9" ht="18">
      <c r="A113" s="10">
        <v>20</v>
      </c>
      <c r="B113" s="10" t="s">
        <v>4</v>
      </c>
      <c r="C113" s="32">
        <f t="shared" si="22"/>
        <v>48200</v>
      </c>
      <c r="D113" s="33">
        <f t="shared" si="23"/>
        <v>41000</v>
      </c>
      <c r="E113" s="34">
        <v>40200</v>
      </c>
      <c r="F113" s="33">
        <f>D113+2500</f>
        <v>43500</v>
      </c>
      <c r="G113" s="10" t="s">
        <v>10</v>
      </c>
      <c r="H113" s="10"/>
      <c r="I113" s="51">
        <f aca="true" t="shared" si="25" ref="I113:I127">H113*D113/1000</f>
        <v>0</v>
      </c>
    </row>
    <row r="114" spans="1:9" ht="18">
      <c r="A114" s="10">
        <v>20</v>
      </c>
      <c r="B114" s="10" t="s">
        <v>4</v>
      </c>
      <c r="C114" s="32">
        <f t="shared" si="22"/>
        <v>48200</v>
      </c>
      <c r="D114" s="33">
        <f t="shared" si="23"/>
        <v>41000</v>
      </c>
      <c r="E114" s="34">
        <v>40200</v>
      </c>
      <c r="F114" s="33">
        <f>D114+2500</f>
        <v>43500</v>
      </c>
      <c r="G114" s="10" t="s">
        <v>202</v>
      </c>
      <c r="H114" s="10"/>
      <c r="I114" s="51">
        <f t="shared" si="25"/>
        <v>0</v>
      </c>
    </row>
    <row r="115" spans="1:9" ht="18">
      <c r="A115" s="10">
        <v>25</v>
      </c>
      <c r="B115" s="10" t="s">
        <v>4</v>
      </c>
      <c r="C115" s="32">
        <f t="shared" si="22"/>
        <v>48200</v>
      </c>
      <c r="D115" s="33">
        <f>E115+800</f>
        <v>41000</v>
      </c>
      <c r="E115" s="34">
        <v>40200</v>
      </c>
      <c r="F115" s="33"/>
      <c r="G115" s="10" t="s">
        <v>178</v>
      </c>
      <c r="H115" s="10">
        <v>2355</v>
      </c>
      <c r="I115" s="51">
        <f t="shared" si="25"/>
        <v>96555</v>
      </c>
    </row>
    <row r="116" spans="1:9" ht="18">
      <c r="A116" s="10">
        <v>25</v>
      </c>
      <c r="B116" s="10" t="s">
        <v>4</v>
      </c>
      <c r="C116" s="32">
        <f t="shared" si="22"/>
        <v>48200</v>
      </c>
      <c r="D116" s="33">
        <f t="shared" si="23"/>
        <v>41000</v>
      </c>
      <c r="E116" s="34">
        <v>40200</v>
      </c>
      <c r="F116" s="33">
        <f>D116+2500</f>
        <v>43500</v>
      </c>
      <c r="G116" s="10" t="s">
        <v>10</v>
      </c>
      <c r="H116" s="10">
        <v>1776</v>
      </c>
      <c r="I116" s="51">
        <f t="shared" si="25"/>
        <v>72816</v>
      </c>
    </row>
    <row r="117" spans="1:9" ht="18">
      <c r="A117" s="10">
        <v>30</v>
      </c>
      <c r="B117" s="10" t="s">
        <v>19</v>
      </c>
      <c r="C117" s="32">
        <f t="shared" si="22"/>
        <v>48200</v>
      </c>
      <c r="D117" s="33">
        <f t="shared" si="23"/>
        <v>41000</v>
      </c>
      <c r="E117" s="34">
        <v>40200</v>
      </c>
      <c r="F117" s="33">
        <f>D117+2500</f>
        <v>43500</v>
      </c>
      <c r="G117" s="10" t="s">
        <v>202</v>
      </c>
      <c r="H117" s="10">
        <v>2826</v>
      </c>
      <c r="I117" s="51">
        <f t="shared" si="25"/>
        <v>115866</v>
      </c>
    </row>
    <row r="118" spans="1:9" ht="18">
      <c r="A118" s="10">
        <v>30</v>
      </c>
      <c r="B118" s="10" t="s">
        <v>19</v>
      </c>
      <c r="C118" s="32">
        <f t="shared" si="22"/>
        <v>48200</v>
      </c>
      <c r="D118" s="33">
        <f t="shared" si="23"/>
        <v>41000</v>
      </c>
      <c r="E118" s="34">
        <v>40200</v>
      </c>
      <c r="F118" s="33">
        <f>D118+2500</f>
        <v>43500</v>
      </c>
      <c r="G118" s="10" t="s">
        <v>10</v>
      </c>
      <c r="H118" s="10">
        <v>2142</v>
      </c>
      <c r="I118" s="51">
        <f>H118*D118/1000</f>
        <v>87822</v>
      </c>
    </row>
    <row r="119" spans="1:9" ht="15" customHeight="1">
      <c r="A119" s="10" t="s">
        <v>468</v>
      </c>
      <c r="B119" s="10" t="s">
        <v>19</v>
      </c>
      <c r="C119" s="32">
        <f t="shared" si="22"/>
        <v>48200</v>
      </c>
      <c r="D119" s="33">
        <f t="shared" si="23"/>
        <v>41000</v>
      </c>
      <c r="E119" s="34">
        <v>40200</v>
      </c>
      <c r="F119" s="33"/>
      <c r="G119" s="10" t="s">
        <v>10</v>
      </c>
      <c r="H119" s="10">
        <v>2903</v>
      </c>
      <c r="I119" s="51">
        <f t="shared" si="25"/>
        <v>119023</v>
      </c>
    </row>
    <row r="120" spans="1:9" ht="15.75" customHeight="1">
      <c r="A120" s="10" t="s">
        <v>475</v>
      </c>
      <c r="B120" s="10" t="s">
        <v>19</v>
      </c>
      <c r="C120" s="32">
        <f>E120+10000</f>
        <v>59200</v>
      </c>
      <c r="D120" s="33">
        <f t="shared" si="23"/>
        <v>50000</v>
      </c>
      <c r="E120" s="33">
        <v>49200</v>
      </c>
      <c r="F120" s="33">
        <f>D120+2500</f>
        <v>52500</v>
      </c>
      <c r="G120" s="10" t="s">
        <v>202</v>
      </c>
      <c r="H120" s="10">
        <v>4749</v>
      </c>
      <c r="I120" s="51">
        <f t="shared" si="25"/>
        <v>237450</v>
      </c>
    </row>
    <row r="121" spans="1:9" ht="16.5" customHeight="1">
      <c r="A121" s="55" t="s">
        <v>150</v>
      </c>
      <c r="B121" s="9" t="s">
        <v>151</v>
      </c>
      <c r="C121" s="32">
        <v>230000</v>
      </c>
      <c r="D121" s="32">
        <v>195000</v>
      </c>
      <c r="E121" s="33"/>
      <c r="F121" s="33">
        <f>D121+2500</f>
        <v>197500</v>
      </c>
      <c r="G121" s="9" t="s">
        <v>14</v>
      </c>
      <c r="H121" s="9">
        <v>191</v>
      </c>
      <c r="I121" s="37">
        <f t="shared" si="25"/>
        <v>37245</v>
      </c>
    </row>
    <row r="122" spans="1:9" ht="15.75" customHeight="1">
      <c r="A122" s="120" t="s">
        <v>220</v>
      </c>
      <c r="B122" s="9"/>
      <c r="C122" s="32">
        <f aca="true" t="shared" si="26" ref="C122:C127">E122+8000</f>
        <v>46500</v>
      </c>
      <c r="D122" s="33">
        <f aca="true" t="shared" si="27" ref="D122:D127">E122+900</f>
        <v>39400</v>
      </c>
      <c r="E122" s="33">
        <v>38500</v>
      </c>
      <c r="F122" s="33"/>
      <c r="G122" s="9" t="s">
        <v>268</v>
      </c>
      <c r="H122" s="9">
        <v>49</v>
      </c>
      <c r="I122" s="37">
        <f t="shared" si="25"/>
        <v>1930.6</v>
      </c>
    </row>
    <row r="123" spans="1:9" ht="18">
      <c r="A123" s="120" t="s">
        <v>196</v>
      </c>
      <c r="B123" s="9"/>
      <c r="C123" s="32">
        <f t="shared" si="26"/>
        <v>46500</v>
      </c>
      <c r="D123" s="33">
        <f t="shared" si="27"/>
        <v>39400</v>
      </c>
      <c r="E123" s="33">
        <v>38500</v>
      </c>
      <c r="F123" s="33">
        <f>D123+2500</f>
        <v>41900</v>
      </c>
      <c r="G123" s="9" t="s">
        <v>259</v>
      </c>
      <c r="H123" s="9">
        <v>50</v>
      </c>
      <c r="I123" s="37">
        <f t="shared" si="25"/>
        <v>1970</v>
      </c>
    </row>
    <row r="124" spans="1:9" ht="18">
      <c r="A124" s="120" t="s">
        <v>323</v>
      </c>
      <c r="B124" s="9"/>
      <c r="C124" s="32">
        <f t="shared" si="26"/>
        <v>46500</v>
      </c>
      <c r="D124" s="33">
        <f t="shared" si="27"/>
        <v>39400</v>
      </c>
      <c r="E124" s="33">
        <v>38500</v>
      </c>
      <c r="F124" s="33"/>
      <c r="G124" s="9" t="s">
        <v>324</v>
      </c>
      <c r="H124" s="9">
        <v>50</v>
      </c>
      <c r="I124" s="37">
        <f t="shared" si="25"/>
        <v>1970</v>
      </c>
    </row>
    <row r="125" spans="1:9" ht="18">
      <c r="A125" s="120" t="s">
        <v>238</v>
      </c>
      <c r="B125" s="9"/>
      <c r="C125" s="32">
        <f t="shared" si="26"/>
        <v>46500</v>
      </c>
      <c r="D125" s="33">
        <f t="shared" si="27"/>
        <v>39400</v>
      </c>
      <c r="E125" s="33">
        <v>38500</v>
      </c>
      <c r="F125" s="33"/>
      <c r="G125" s="9" t="s">
        <v>260</v>
      </c>
      <c r="H125" s="9">
        <v>62</v>
      </c>
      <c r="I125" s="37">
        <f t="shared" si="25"/>
        <v>2442.8</v>
      </c>
    </row>
    <row r="126" spans="1:9" ht="18">
      <c r="A126" s="120" t="s">
        <v>212</v>
      </c>
      <c r="B126" s="9"/>
      <c r="C126" s="32">
        <f t="shared" si="26"/>
        <v>46500</v>
      </c>
      <c r="D126" s="33">
        <f t="shared" si="27"/>
        <v>39400</v>
      </c>
      <c r="E126" s="33">
        <v>38500</v>
      </c>
      <c r="F126" s="33"/>
      <c r="G126" s="9" t="s">
        <v>213</v>
      </c>
      <c r="H126" s="9">
        <v>61</v>
      </c>
      <c r="I126" s="37">
        <f t="shared" si="25"/>
        <v>2403.4</v>
      </c>
    </row>
    <row r="127" spans="1:9" ht="18">
      <c r="A127" s="120" t="s">
        <v>221</v>
      </c>
      <c r="B127" s="9"/>
      <c r="C127" s="32">
        <f t="shared" si="26"/>
        <v>46500</v>
      </c>
      <c r="D127" s="33">
        <f t="shared" si="27"/>
        <v>39400</v>
      </c>
      <c r="E127" s="33">
        <v>38500</v>
      </c>
      <c r="F127" s="33">
        <f>D127+2500</f>
        <v>41900</v>
      </c>
      <c r="G127" s="9" t="s">
        <v>324</v>
      </c>
      <c r="H127" s="9">
        <v>60</v>
      </c>
      <c r="I127" s="37">
        <f t="shared" si="25"/>
        <v>2364</v>
      </c>
    </row>
    <row r="128" spans="1:9" ht="20.25" customHeight="1">
      <c r="A128" s="129" t="s">
        <v>80</v>
      </c>
      <c r="B128" s="38"/>
      <c r="C128" s="47"/>
      <c r="D128" s="44"/>
      <c r="E128" s="44"/>
      <c r="F128" s="53"/>
      <c r="G128" s="39"/>
      <c r="H128" s="39"/>
      <c r="I128" s="54"/>
    </row>
    <row r="129" spans="1:9" ht="18">
      <c r="A129" s="9">
        <v>5</v>
      </c>
      <c r="B129" s="9" t="s">
        <v>13</v>
      </c>
      <c r="C129" s="32">
        <f>E129+8000</f>
        <v>49800</v>
      </c>
      <c r="D129" s="33">
        <f aca="true" t="shared" si="28" ref="D129:D137">E129+900</f>
        <v>42700</v>
      </c>
      <c r="E129" s="34">
        <v>41800</v>
      </c>
      <c r="F129" s="33">
        <f>D129+2500</f>
        <v>45200</v>
      </c>
      <c r="G129" s="9" t="s">
        <v>10</v>
      </c>
      <c r="H129" s="9">
        <v>356</v>
      </c>
      <c r="I129" s="37">
        <f aca="true" t="shared" si="29" ref="I129:I137">H129*D129/1000</f>
        <v>15201.2</v>
      </c>
    </row>
    <row r="130" spans="1:9" ht="18">
      <c r="A130" s="9">
        <v>5</v>
      </c>
      <c r="B130" s="9" t="s">
        <v>13</v>
      </c>
      <c r="C130" s="32">
        <f aca="true" t="shared" si="30" ref="C130:C138">E130+8000</f>
        <v>49800</v>
      </c>
      <c r="D130" s="33">
        <f t="shared" si="28"/>
        <v>42700</v>
      </c>
      <c r="E130" s="34">
        <v>41800</v>
      </c>
      <c r="F130" s="33"/>
      <c r="G130" s="9" t="s">
        <v>178</v>
      </c>
      <c r="H130" s="9">
        <v>471</v>
      </c>
      <c r="I130" s="37">
        <f t="shared" si="29"/>
        <v>20111.7</v>
      </c>
    </row>
    <row r="131" spans="1:9" ht="18">
      <c r="A131" s="9">
        <v>6</v>
      </c>
      <c r="B131" s="9" t="s">
        <v>13</v>
      </c>
      <c r="C131" s="32">
        <f t="shared" si="30"/>
        <v>49800</v>
      </c>
      <c r="D131" s="33">
        <f t="shared" si="28"/>
        <v>42700</v>
      </c>
      <c r="E131" s="34">
        <v>41800</v>
      </c>
      <c r="F131" s="33">
        <f>D131+2500</f>
        <v>45200</v>
      </c>
      <c r="G131" s="9" t="s">
        <v>10</v>
      </c>
      <c r="H131" s="9">
        <v>425</v>
      </c>
      <c r="I131" s="37">
        <f t="shared" si="29"/>
        <v>18147.5</v>
      </c>
    </row>
    <row r="132" spans="1:9" ht="18">
      <c r="A132" s="9">
        <v>8</v>
      </c>
      <c r="B132" s="9" t="s">
        <v>13</v>
      </c>
      <c r="C132" s="32">
        <f t="shared" si="30"/>
        <v>49800</v>
      </c>
      <c r="D132" s="33">
        <f>E132+900</f>
        <v>42700</v>
      </c>
      <c r="E132" s="34">
        <v>41800</v>
      </c>
      <c r="F132" s="33">
        <f>D132+2500</f>
        <v>45200</v>
      </c>
      <c r="G132" s="9" t="s">
        <v>10</v>
      </c>
      <c r="H132" s="9">
        <v>565</v>
      </c>
      <c r="I132" s="37">
        <f>H132*D132/1000</f>
        <v>24125.5</v>
      </c>
    </row>
    <row r="133" spans="1:9" ht="18">
      <c r="A133" s="9">
        <v>10</v>
      </c>
      <c r="B133" s="9" t="s">
        <v>13</v>
      </c>
      <c r="C133" s="32">
        <f t="shared" si="30"/>
        <v>49800</v>
      </c>
      <c r="D133" s="33">
        <f t="shared" si="28"/>
        <v>42700</v>
      </c>
      <c r="E133" s="34">
        <v>41800</v>
      </c>
      <c r="F133" s="33">
        <f>D133+2500</f>
        <v>45200</v>
      </c>
      <c r="G133" s="9" t="s">
        <v>10</v>
      </c>
      <c r="H133" s="9">
        <v>710</v>
      </c>
      <c r="I133" s="37">
        <f>H133*D133/1000</f>
        <v>30317</v>
      </c>
    </row>
    <row r="134" spans="1:9" ht="18">
      <c r="A134" s="9">
        <v>12</v>
      </c>
      <c r="B134" s="9" t="s">
        <v>13</v>
      </c>
      <c r="C134" s="32">
        <f t="shared" si="30"/>
        <v>49800</v>
      </c>
      <c r="D134" s="33">
        <f t="shared" si="28"/>
        <v>42700</v>
      </c>
      <c r="E134" s="34">
        <v>41800</v>
      </c>
      <c r="F134" s="32">
        <f>D134+2500</f>
        <v>45200</v>
      </c>
      <c r="G134" s="9" t="s">
        <v>10</v>
      </c>
      <c r="H134" s="9">
        <v>838</v>
      </c>
      <c r="I134" s="37">
        <f t="shared" si="29"/>
        <v>35782.6</v>
      </c>
    </row>
    <row r="135" spans="1:9" ht="18">
      <c r="A135" s="9">
        <v>14</v>
      </c>
      <c r="B135" s="9" t="s">
        <v>13</v>
      </c>
      <c r="C135" s="32">
        <f t="shared" si="30"/>
        <v>49800</v>
      </c>
      <c r="D135" s="33">
        <f t="shared" si="28"/>
        <v>42700</v>
      </c>
      <c r="E135" s="34">
        <v>41800</v>
      </c>
      <c r="F135" s="32"/>
      <c r="G135" s="9" t="s">
        <v>10</v>
      </c>
      <c r="H135" s="9">
        <v>980</v>
      </c>
      <c r="I135" s="37">
        <f t="shared" si="29"/>
        <v>41846</v>
      </c>
    </row>
    <row r="136" spans="1:9" ht="18">
      <c r="A136" s="9">
        <v>16</v>
      </c>
      <c r="B136" s="9" t="s">
        <v>13</v>
      </c>
      <c r="C136" s="32">
        <f t="shared" si="30"/>
        <v>49800</v>
      </c>
      <c r="D136" s="33">
        <f t="shared" si="28"/>
        <v>42700</v>
      </c>
      <c r="E136" s="34">
        <v>41800</v>
      </c>
      <c r="F136" s="32"/>
      <c r="G136" s="9" t="s">
        <v>178</v>
      </c>
      <c r="H136" s="9">
        <v>1507</v>
      </c>
      <c r="I136" s="37">
        <f t="shared" si="29"/>
        <v>64348.9</v>
      </c>
    </row>
    <row r="137" spans="1:9" ht="18">
      <c r="A137" s="9">
        <v>20</v>
      </c>
      <c r="B137" s="9" t="s">
        <v>13</v>
      </c>
      <c r="C137" s="32">
        <f t="shared" si="30"/>
        <v>49800</v>
      </c>
      <c r="D137" s="33">
        <f t="shared" si="28"/>
        <v>42700</v>
      </c>
      <c r="E137" s="34">
        <v>41800</v>
      </c>
      <c r="F137" s="32"/>
      <c r="G137" s="9" t="s">
        <v>178</v>
      </c>
      <c r="H137" s="9">
        <v>1884</v>
      </c>
      <c r="I137" s="37">
        <f t="shared" si="29"/>
        <v>80446.8</v>
      </c>
    </row>
    <row r="138" spans="1:9" ht="18">
      <c r="A138" s="9">
        <v>20</v>
      </c>
      <c r="B138" s="9" t="s">
        <v>13</v>
      </c>
      <c r="C138" s="32">
        <f t="shared" si="30"/>
        <v>49800</v>
      </c>
      <c r="D138" s="33">
        <f>E138+900</f>
        <v>42700</v>
      </c>
      <c r="E138" s="34">
        <v>41800</v>
      </c>
      <c r="F138" s="32">
        <f>D138+2500</f>
        <v>45200</v>
      </c>
      <c r="G138" s="9" t="s">
        <v>10</v>
      </c>
      <c r="H138" s="9">
        <v>1420</v>
      </c>
      <c r="I138" s="37">
        <f>H138*D138/1000</f>
        <v>60634</v>
      </c>
    </row>
    <row r="139" spans="1:9" ht="18">
      <c r="A139" s="131" t="s">
        <v>262</v>
      </c>
      <c r="B139" s="9"/>
      <c r="C139" s="56">
        <f>E139+9000</f>
        <v>52900</v>
      </c>
      <c r="D139" s="57">
        <f>E139+900</f>
        <v>44800</v>
      </c>
      <c r="E139" s="58">
        <v>43900</v>
      </c>
      <c r="F139" s="57"/>
      <c r="G139" s="55" t="s">
        <v>260</v>
      </c>
      <c r="H139" s="55">
        <v>20</v>
      </c>
      <c r="I139" s="37">
        <f>H139*D139/1000</f>
        <v>896</v>
      </c>
    </row>
    <row r="140" spans="1:9" ht="18">
      <c r="A140" s="132" t="s">
        <v>17</v>
      </c>
      <c r="B140" s="9"/>
      <c r="C140" s="32"/>
      <c r="D140" s="60"/>
      <c r="E140" s="60"/>
      <c r="F140" s="32"/>
      <c r="G140" s="9"/>
      <c r="H140" s="9"/>
      <c r="I140" s="61"/>
    </row>
    <row r="141" spans="1:9" ht="18">
      <c r="A141" s="9" t="s">
        <v>325</v>
      </c>
      <c r="B141" s="9"/>
      <c r="C141" s="32">
        <f>E141+11000</f>
        <v>69600</v>
      </c>
      <c r="D141" s="33">
        <f>E141+900</f>
        <v>59500</v>
      </c>
      <c r="E141" s="33">
        <v>58600</v>
      </c>
      <c r="F141" s="33">
        <f>D141+2500</f>
        <v>62000</v>
      </c>
      <c r="G141" s="9" t="s">
        <v>16</v>
      </c>
      <c r="H141" s="9">
        <v>12.3</v>
      </c>
      <c r="I141" s="37">
        <f>H141*D141/1000</f>
        <v>731.85</v>
      </c>
    </row>
    <row r="142" spans="1:9" ht="18">
      <c r="A142" s="9" t="s">
        <v>81</v>
      </c>
      <c r="B142" s="9" t="s">
        <v>38</v>
      </c>
      <c r="C142" s="32">
        <f>E142+11000</f>
        <v>66600</v>
      </c>
      <c r="D142" s="33">
        <f>E142+900</f>
        <v>56500</v>
      </c>
      <c r="E142" s="33">
        <v>55600</v>
      </c>
      <c r="F142" s="33">
        <f>D142+2500</f>
        <v>59000</v>
      </c>
      <c r="G142" s="9" t="s">
        <v>16</v>
      </c>
      <c r="H142" s="9">
        <v>17.4</v>
      </c>
      <c r="I142" s="37">
        <f>H142*D142/1000</f>
        <v>983.0999999999999</v>
      </c>
    </row>
    <row r="143" spans="1:9" ht="18">
      <c r="A143" s="9" t="s">
        <v>364</v>
      </c>
      <c r="B143" s="9"/>
      <c r="C143" s="32">
        <f>E143+11000</f>
        <v>62000</v>
      </c>
      <c r="D143" s="33">
        <f>E143+900</f>
        <v>51900</v>
      </c>
      <c r="E143" s="33">
        <v>51000</v>
      </c>
      <c r="F143" s="33">
        <f>D143+2500</f>
        <v>54400</v>
      </c>
      <c r="G143" s="9" t="s">
        <v>365</v>
      </c>
      <c r="H143" s="9">
        <v>24.6</v>
      </c>
      <c r="I143" s="37">
        <f>H143*D143/1000</f>
        <v>1276.74</v>
      </c>
    </row>
    <row r="144" spans="1:9" ht="18">
      <c r="A144" s="9" t="s">
        <v>265</v>
      </c>
      <c r="B144" s="9"/>
      <c r="C144" s="32">
        <f>E144+13000</f>
        <v>88200</v>
      </c>
      <c r="D144" s="33">
        <f>E144+900</f>
        <v>76100</v>
      </c>
      <c r="E144" s="33">
        <v>75200</v>
      </c>
      <c r="F144" s="33"/>
      <c r="G144" s="9" t="s">
        <v>260</v>
      </c>
      <c r="H144" s="9">
        <v>12.3</v>
      </c>
      <c r="I144" s="37">
        <f>H144*D144/1000</f>
        <v>936.03</v>
      </c>
    </row>
    <row r="145" spans="1:9" ht="18">
      <c r="A145" s="130" t="s">
        <v>82</v>
      </c>
      <c r="B145" s="49"/>
      <c r="C145" s="32"/>
      <c r="D145" s="49"/>
      <c r="E145" s="49"/>
      <c r="F145" s="62"/>
      <c r="G145" s="49"/>
      <c r="H145" s="49"/>
      <c r="I145" s="63"/>
    </row>
    <row r="146" spans="1:9" ht="18">
      <c r="A146" s="9">
        <v>3</v>
      </c>
      <c r="B146" s="9"/>
      <c r="C146" s="32">
        <f>E146+8000</f>
        <v>49200</v>
      </c>
      <c r="D146" s="60">
        <f>E146+900</f>
        <v>42100</v>
      </c>
      <c r="E146" s="64">
        <v>41200</v>
      </c>
      <c r="F146" s="32"/>
      <c r="G146" s="9" t="s">
        <v>260</v>
      </c>
      <c r="H146" s="9">
        <v>76</v>
      </c>
      <c r="I146" s="37">
        <f>H146*D146/1000</f>
        <v>3199.6</v>
      </c>
    </row>
    <row r="147" spans="1:9" ht="18">
      <c r="A147" s="9">
        <v>4</v>
      </c>
      <c r="B147" s="9" t="s">
        <v>338</v>
      </c>
      <c r="C147" s="32">
        <f>E147+8000</f>
        <v>49200</v>
      </c>
      <c r="D147" s="60">
        <f>E147+900</f>
        <v>42100</v>
      </c>
      <c r="E147" s="64">
        <v>41200</v>
      </c>
      <c r="F147" s="33">
        <f aca="true" t="shared" si="31" ref="F147:F174">D147+2500</f>
        <v>44600</v>
      </c>
      <c r="G147" s="9" t="s">
        <v>239</v>
      </c>
      <c r="H147" s="9">
        <v>284</v>
      </c>
      <c r="I147" s="37">
        <f>H147*D147/1000</f>
        <v>11956.4</v>
      </c>
    </row>
    <row r="148" spans="1:9" ht="18">
      <c r="A148" s="9">
        <v>5</v>
      </c>
      <c r="B148" s="9" t="s">
        <v>339</v>
      </c>
      <c r="C148" s="32">
        <f>E148+8000</f>
        <v>49200</v>
      </c>
      <c r="D148" s="60">
        <f>E148+900</f>
        <v>42100</v>
      </c>
      <c r="E148" s="64">
        <v>41200</v>
      </c>
      <c r="F148" s="33">
        <f>D148+2500</f>
        <v>44600</v>
      </c>
      <c r="G148" s="9" t="s">
        <v>239</v>
      </c>
      <c r="H148" s="9">
        <v>359</v>
      </c>
      <c r="I148" s="37">
        <f>H148*D148/1000</f>
        <v>15113.9</v>
      </c>
    </row>
    <row r="149" spans="1:9" ht="18">
      <c r="A149" s="9">
        <v>6</v>
      </c>
      <c r="B149" s="9"/>
      <c r="C149" s="32">
        <f>E149+8000</f>
        <v>49200</v>
      </c>
      <c r="D149" s="60">
        <f>E149+900</f>
        <v>42100</v>
      </c>
      <c r="E149" s="64">
        <v>41200</v>
      </c>
      <c r="F149" s="33">
        <f>D149+2500</f>
        <v>44600</v>
      </c>
      <c r="G149" s="9"/>
      <c r="H149" s="9"/>
      <c r="I149" s="37">
        <f>H149*D149/1000</f>
        <v>0</v>
      </c>
    </row>
    <row r="150" spans="1:9" ht="18">
      <c r="A150" s="120" t="s">
        <v>453</v>
      </c>
      <c r="B150" s="9"/>
      <c r="C150" s="32">
        <f>E150+8000</f>
        <v>44300</v>
      </c>
      <c r="D150" s="60">
        <f>E150+900</f>
        <v>37200</v>
      </c>
      <c r="E150" s="34">
        <v>36300</v>
      </c>
      <c r="F150" s="32"/>
      <c r="G150" s="9">
        <v>6</v>
      </c>
      <c r="H150" s="9">
        <v>0.28</v>
      </c>
      <c r="I150" s="37">
        <f>(H150*G150)*D150/1000</f>
        <v>62.49600000000001</v>
      </c>
    </row>
    <row r="151" spans="1:9" ht="18">
      <c r="A151" s="129" t="s">
        <v>83</v>
      </c>
      <c r="B151" s="49"/>
      <c r="C151" s="47"/>
      <c r="D151" s="65"/>
      <c r="E151" s="65"/>
      <c r="F151" s="65"/>
      <c r="G151" s="49"/>
      <c r="H151" s="49"/>
      <c r="I151" s="108"/>
    </row>
    <row r="152" spans="1:9" ht="18">
      <c r="A152" s="66">
        <v>6</v>
      </c>
      <c r="B152" s="9" t="s">
        <v>201</v>
      </c>
      <c r="C152" s="32">
        <f>E152+8000</f>
        <v>42400</v>
      </c>
      <c r="D152" s="33">
        <f>E152+900</f>
        <v>35300</v>
      </c>
      <c r="E152" s="34">
        <v>34400</v>
      </c>
      <c r="F152" s="33">
        <f t="shared" si="31"/>
        <v>37800</v>
      </c>
      <c r="G152" s="66"/>
      <c r="H152" s="66" t="s">
        <v>29</v>
      </c>
      <c r="I152" s="37"/>
    </row>
    <row r="153" spans="1:9" ht="18">
      <c r="A153" s="66">
        <v>6</v>
      </c>
      <c r="B153" s="9" t="s">
        <v>46</v>
      </c>
      <c r="C153" s="32">
        <f aca="true" t="shared" si="32" ref="C153:C165">E153+8000</f>
        <v>44300</v>
      </c>
      <c r="D153" s="33">
        <f aca="true" t="shared" si="33" ref="D153:D185">E153+900</f>
        <v>37200</v>
      </c>
      <c r="E153" s="34">
        <v>36300</v>
      </c>
      <c r="F153" s="33">
        <f t="shared" si="31"/>
        <v>39700</v>
      </c>
      <c r="G153" s="66">
        <v>6</v>
      </c>
      <c r="H153" s="66">
        <v>0.222</v>
      </c>
      <c r="I153" s="37">
        <f>(H153*G153)*D153/1000</f>
        <v>49.5504</v>
      </c>
    </row>
    <row r="154" spans="1:9" ht="18">
      <c r="A154" s="66">
        <v>8</v>
      </c>
      <c r="B154" s="9" t="s">
        <v>201</v>
      </c>
      <c r="C154" s="32">
        <f t="shared" si="32"/>
        <v>42200</v>
      </c>
      <c r="D154" s="33">
        <f t="shared" si="33"/>
        <v>35100</v>
      </c>
      <c r="E154" s="34">
        <v>34200</v>
      </c>
      <c r="F154" s="33">
        <f t="shared" si="31"/>
        <v>37600</v>
      </c>
      <c r="G154" s="66"/>
      <c r="H154" s="66" t="s">
        <v>29</v>
      </c>
      <c r="I154" s="37"/>
    </row>
    <row r="155" spans="1:9" ht="18">
      <c r="A155" s="66">
        <v>8</v>
      </c>
      <c r="B155" s="9" t="s">
        <v>46</v>
      </c>
      <c r="C155" s="32">
        <f t="shared" si="32"/>
        <v>44100</v>
      </c>
      <c r="D155" s="33">
        <f t="shared" si="33"/>
        <v>37000</v>
      </c>
      <c r="E155" s="34">
        <v>36100</v>
      </c>
      <c r="F155" s="33">
        <f t="shared" si="31"/>
        <v>39500</v>
      </c>
      <c r="G155" s="66">
        <v>6</v>
      </c>
      <c r="H155" s="66">
        <v>0.41</v>
      </c>
      <c r="I155" s="37">
        <f>(H155*G155)*D155/1000</f>
        <v>91.02</v>
      </c>
    </row>
    <row r="156" spans="1:9" ht="16.5" customHeight="1">
      <c r="A156" s="66">
        <v>10</v>
      </c>
      <c r="B156" s="9" t="s">
        <v>201</v>
      </c>
      <c r="C156" s="32">
        <f t="shared" si="32"/>
        <v>42200</v>
      </c>
      <c r="D156" s="33">
        <f t="shared" si="33"/>
        <v>35100</v>
      </c>
      <c r="E156" s="34">
        <v>34200</v>
      </c>
      <c r="F156" s="33">
        <f t="shared" si="31"/>
        <v>37600</v>
      </c>
      <c r="G156" s="66"/>
      <c r="H156" s="66" t="s">
        <v>29</v>
      </c>
      <c r="I156" s="37"/>
    </row>
    <row r="157" spans="1:9" ht="18">
      <c r="A157" s="66">
        <v>10</v>
      </c>
      <c r="B157" s="9" t="s">
        <v>46</v>
      </c>
      <c r="C157" s="32">
        <f t="shared" si="32"/>
        <v>44100</v>
      </c>
      <c r="D157" s="33">
        <f>E157+900</f>
        <v>37000</v>
      </c>
      <c r="E157" s="34">
        <v>36100</v>
      </c>
      <c r="F157" s="33">
        <f t="shared" si="31"/>
        <v>39500</v>
      </c>
      <c r="G157" s="66">
        <v>6</v>
      </c>
      <c r="H157" s="66">
        <v>0.617</v>
      </c>
      <c r="I157" s="37">
        <f>(H157*G157)*D157/1000</f>
        <v>136.974</v>
      </c>
    </row>
    <row r="158" spans="1:9" ht="18">
      <c r="A158" s="66">
        <v>12</v>
      </c>
      <c r="B158" s="9" t="s">
        <v>120</v>
      </c>
      <c r="C158" s="32">
        <f t="shared" si="32"/>
        <v>43500</v>
      </c>
      <c r="D158" s="33">
        <f t="shared" si="33"/>
        <v>36400</v>
      </c>
      <c r="E158" s="34">
        <v>35500</v>
      </c>
      <c r="F158" s="33">
        <f t="shared" si="31"/>
        <v>38900</v>
      </c>
      <c r="G158" s="66">
        <v>11.7</v>
      </c>
      <c r="H158" s="66">
        <v>0.888</v>
      </c>
      <c r="I158" s="37">
        <f>(H158*G158)*D158/1000</f>
        <v>378.18144</v>
      </c>
    </row>
    <row r="159" spans="1:9" ht="18" customHeight="1">
      <c r="A159" s="9">
        <v>14</v>
      </c>
      <c r="B159" s="9" t="s">
        <v>46</v>
      </c>
      <c r="C159" s="32">
        <f t="shared" si="32"/>
        <v>42900</v>
      </c>
      <c r="D159" s="33">
        <f t="shared" si="33"/>
        <v>35800</v>
      </c>
      <c r="E159" s="34">
        <v>34900</v>
      </c>
      <c r="F159" s="33">
        <f t="shared" si="31"/>
        <v>38300</v>
      </c>
      <c r="G159" s="9">
        <v>11.7</v>
      </c>
      <c r="H159" s="9">
        <v>1.24</v>
      </c>
      <c r="I159" s="37">
        <f aca="true" t="shared" si="34" ref="I159:I165">(H159*G159)*D159/1000</f>
        <v>519.3864</v>
      </c>
    </row>
    <row r="160" spans="1:9" ht="18">
      <c r="A160" s="9">
        <v>16</v>
      </c>
      <c r="B160" s="9" t="s">
        <v>46</v>
      </c>
      <c r="C160" s="32">
        <f t="shared" si="32"/>
        <v>42900</v>
      </c>
      <c r="D160" s="33">
        <f t="shared" si="33"/>
        <v>35800</v>
      </c>
      <c r="E160" s="34">
        <v>34900</v>
      </c>
      <c r="F160" s="33">
        <f t="shared" si="31"/>
        <v>38300</v>
      </c>
      <c r="G160" s="9">
        <v>11.7</v>
      </c>
      <c r="H160" s="9">
        <v>1.58</v>
      </c>
      <c r="I160" s="37">
        <f t="shared" si="34"/>
        <v>661.7988</v>
      </c>
    </row>
    <row r="161" spans="1:9" ht="18">
      <c r="A161" s="9">
        <v>18</v>
      </c>
      <c r="B161" s="9" t="s">
        <v>46</v>
      </c>
      <c r="C161" s="32">
        <f t="shared" si="32"/>
        <v>42900</v>
      </c>
      <c r="D161" s="33">
        <f t="shared" si="33"/>
        <v>35800</v>
      </c>
      <c r="E161" s="34">
        <v>34900</v>
      </c>
      <c r="F161" s="33">
        <f t="shared" si="31"/>
        <v>38300</v>
      </c>
      <c r="G161" s="9">
        <v>11.7</v>
      </c>
      <c r="H161" s="9">
        <v>2.01</v>
      </c>
      <c r="I161" s="37">
        <f t="shared" si="34"/>
        <v>841.9085999999999</v>
      </c>
    </row>
    <row r="162" spans="1:9" ht="18">
      <c r="A162" s="9">
        <v>20</v>
      </c>
      <c r="B162" s="9" t="s">
        <v>46</v>
      </c>
      <c r="C162" s="32">
        <f t="shared" si="32"/>
        <v>42900</v>
      </c>
      <c r="D162" s="33">
        <f t="shared" si="33"/>
        <v>35800</v>
      </c>
      <c r="E162" s="34">
        <v>34900</v>
      </c>
      <c r="F162" s="33">
        <f t="shared" si="31"/>
        <v>38300</v>
      </c>
      <c r="G162" s="9">
        <v>11.7</v>
      </c>
      <c r="H162" s="9">
        <v>2.503</v>
      </c>
      <c r="I162" s="37">
        <f t="shared" si="34"/>
        <v>1048.4065799999998</v>
      </c>
    </row>
    <row r="163" spans="1:9" ht="18">
      <c r="A163" s="9">
        <v>22</v>
      </c>
      <c r="B163" s="9" t="s">
        <v>46</v>
      </c>
      <c r="C163" s="32">
        <f t="shared" si="32"/>
        <v>42900</v>
      </c>
      <c r="D163" s="33">
        <f t="shared" si="33"/>
        <v>35800</v>
      </c>
      <c r="E163" s="34">
        <v>34900</v>
      </c>
      <c r="F163" s="33">
        <f t="shared" si="31"/>
        <v>38300</v>
      </c>
      <c r="G163" s="9">
        <v>11.7</v>
      </c>
      <c r="H163" s="9">
        <v>2.982</v>
      </c>
      <c r="I163" s="37">
        <f t="shared" si="34"/>
        <v>1249.04052</v>
      </c>
    </row>
    <row r="164" spans="1:9" ht="18">
      <c r="A164" s="9">
        <v>25</v>
      </c>
      <c r="B164" s="9" t="s">
        <v>46</v>
      </c>
      <c r="C164" s="32">
        <f t="shared" si="32"/>
        <v>42900</v>
      </c>
      <c r="D164" s="33">
        <f t="shared" si="33"/>
        <v>35800</v>
      </c>
      <c r="E164" s="34">
        <v>34900</v>
      </c>
      <c r="F164" s="33">
        <f t="shared" si="31"/>
        <v>38300</v>
      </c>
      <c r="G164" s="9">
        <v>11.7</v>
      </c>
      <c r="H164" s="9">
        <v>3.85</v>
      </c>
      <c r="I164" s="37">
        <f t="shared" si="34"/>
        <v>1612.611</v>
      </c>
    </row>
    <row r="165" spans="1:9" ht="18">
      <c r="A165" s="122">
        <v>28</v>
      </c>
      <c r="B165" s="9" t="s">
        <v>120</v>
      </c>
      <c r="C165" s="32">
        <f t="shared" si="32"/>
        <v>42900</v>
      </c>
      <c r="D165" s="33">
        <f t="shared" si="33"/>
        <v>35800</v>
      </c>
      <c r="E165" s="34">
        <v>34900</v>
      </c>
      <c r="F165" s="33">
        <f t="shared" si="31"/>
        <v>38300</v>
      </c>
      <c r="G165" s="9">
        <v>11.7</v>
      </c>
      <c r="H165" s="9">
        <v>4.83</v>
      </c>
      <c r="I165" s="37">
        <f t="shared" si="34"/>
        <v>2023.0937999999999</v>
      </c>
    </row>
    <row r="166" spans="1:9" ht="18">
      <c r="A166" s="121">
        <v>30</v>
      </c>
      <c r="B166" s="9" t="s">
        <v>46</v>
      </c>
      <c r="C166" s="32">
        <f>E166+10000</f>
        <v>44900</v>
      </c>
      <c r="D166" s="33">
        <f t="shared" si="33"/>
        <v>35800</v>
      </c>
      <c r="E166" s="34">
        <v>34900</v>
      </c>
      <c r="F166" s="33">
        <f t="shared" si="31"/>
        <v>38300</v>
      </c>
      <c r="G166" s="9">
        <v>6.05</v>
      </c>
      <c r="H166" s="9">
        <v>5.632</v>
      </c>
      <c r="I166" s="37">
        <f aca="true" t="shared" si="35" ref="I166:I171">(H166*G166)*D166/1000</f>
        <v>1219.8348799999999</v>
      </c>
    </row>
    <row r="167" spans="1:9" ht="18">
      <c r="A167" s="9">
        <v>32</v>
      </c>
      <c r="B167" s="9" t="s">
        <v>46</v>
      </c>
      <c r="C167" s="32">
        <f aca="true" t="shared" si="36" ref="C167:C185">E167+10000</f>
        <v>58300</v>
      </c>
      <c r="D167" s="33">
        <f t="shared" si="33"/>
        <v>49200</v>
      </c>
      <c r="E167" s="34">
        <v>48300</v>
      </c>
      <c r="F167" s="33">
        <f t="shared" si="31"/>
        <v>51700</v>
      </c>
      <c r="G167" s="9">
        <v>11.7</v>
      </c>
      <c r="H167" s="9">
        <v>6.31</v>
      </c>
      <c r="I167" s="37">
        <f t="shared" si="35"/>
        <v>3632.2883999999995</v>
      </c>
    </row>
    <row r="168" spans="1:9" ht="18">
      <c r="A168" s="9">
        <v>36</v>
      </c>
      <c r="B168" s="9" t="s">
        <v>46</v>
      </c>
      <c r="C168" s="32">
        <f t="shared" si="36"/>
        <v>58300</v>
      </c>
      <c r="D168" s="33">
        <f>E168+900</f>
        <v>49200</v>
      </c>
      <c r="E168" s="34">
        <v>48300</v>
      </c>
      <c r="F168" s="33"/>
      <c r="G168" s="9">
        <v>6.05</v>
      </c>
      <c r="H168" s="9">
        <v>7.99</v>
      </c>
      <c r="I168" s="37">
        <f t="shared" si="35"/>
        <v>2378.3034</v>
      </c>
    </row>
    <row r="169" spans="1:9" ht="18">
      <c r="A169" s="9" t="s">
        <v>346</v>
      </c>
      <c r="B169" s="9" t="s">
        <v>290</v>
      </c>
      <c r="C169" s="32">
        <f t="shared" si="36"/>
        <v>58300</v>
      </c>
      <c r="D169" s="33">
        <f t="shared" si="33"/>
        <v>49200</v>
      </c>
      <c r="E169" s="34">
        <v>48300</v>
      </c>
      <c r="F169" s="33">
        <f>D169+2500</f>
        <v>51700</v>
      </c>
      <c r="G169" s="68">
        <v>6.02</v>
      </c>
      <c r="H169" s="9">
        <v>9.86</v>
      </c>
      <c r="I169" s="37">
        <f t="shared" si="35"/>
        <v>2920.3742399999996</v>
      </c>
    </row>
    <row r="170" spans="1:9" ht="18">
      <c r="A170" s="9" t="s">
        <v>301</v>
      </c>
      <c r="B170" s="9"/>
      <c r="C170" s="32">
        <f t="shared" si="36"/>
        <v>58300</v>
      </c>
      <c r="D170" s="33">
        <f>E170+900</f>
        <v>49200</v>
      </c>
      <c r="E170" s="34">
        <v>48300</v>
      </c>
      <c r="F170" s="33"/>
      <c r="G170" s="68"/>
      <c r="H170" s="9">
        <v>10.88</v>
      </c>
      <c r="I170" s="37">
        <f t="shared" si="35"/>
        <v>0</v>
      </c>
    </row>
    <row r="171" spans="1:9" ht="18">
      <c r="A171" s="9" t="s">
        <v>347</v>
      </c>
      <c r="B171" s="9" t="s">
        <v>302</v>
      </c>
      <c r="C171" s="32">
        <f t="shared" si="36"/>
        <v>58300</v>
      </c>
      <c r="D171" s="33">
        <f>E171+900</f>
        <v>49200</v>
      </c>
      <c r="E171" s="34">
        <v>48300</v>
      </c>
      <c r="F171" s="33"/>
      <c r="G171" s="68">
        <v>3.03</v>
      </c>
      <c r="H171" s="9">
        <v>12.48</v>
      </c>
      <c r="I171" s="37">
        <f t="shared" si="35"/>
        <v>1860.46848</v>
      </c>
    </row>
    <row r="172" spans="1:9" ht="18">
      <c r="A172" s="9">
        <v>50</v>
      </c>
      <c r="B172" s="9" t="s">
        <v>301</v>
      </c>
      <c r="C172" s="32">
        <f t="shared" si="36"/>
        <v>58300</v>
      </c>
      <c r="D172" s="33">
        <f>E172+900</f>
        <v>49200</v>
      </c>
      <c r="E172" s="34">
        <v>48300</v>
      </c>
      <c r="F172" s="33"/>
      <c r="G172" s="68"/>
      <c r="H172" s="9">
        <v>15.42</v>
      </c>
      <c r="I172" s="37"/>
    </row>
    <row r="173" spans="1:9" ht="17.25" customHeight="1">
      <c r="A173" s="9">
        <v>60</v>
      </c>
      <c r="B173" s="9" t="s">
        <v>348</v>
      </c>
      <c r="C173" s="32">
        <f t="shared" si="36"/>
        <v>58300</v>
      </c>
      <c r="D173" s="33">
        <f t="shared" si="33"/>
        <v>49200</v>
      </c>
      <c r="E173" s="34">
        <v>48300</v>
      </c>
      <c r="F173" s="33">
        <f t="shared" si="31"/>
        <v>51700</v>
      </c>
      <c r="G173" s="69"/>
      <c r="H173" s="9">
        <v>22.19</v>
      </c>
      <c r="I173" s="37"/>
    </row>
    <row r="174" spans="1:9" ht="18.75" customHeight="1">
      <c r="A174" s="9">
        <v>70</v>
      </c>
      <c r="B174" s="9" t="s">
        <v>348</v>
      </c>
      <c r="C174" s="32">
        <f t="shared" si="36"/>
        <v>58300</v>
      </c>
      <c r="D174" s="33">
        <f t="shared" si="33"/>
        <v>49200</v>
      </c>
      <c r="E174" s="34">
        <v>48300</v>
      </c>
      <c r="F174" s="33">
        <f t="shared" si="31"/>
        <v>51700</v>
      </c>
      <c r="G174" s="9">
        <v>5.68</v>
      </c>
      <c r="H174" s="9">
        <v>30.21</v>
      </c>
      <c r="I174" s="37">
        <f>(H174*G174)*D174/1000</f>
        <v>8442.36576</v>
      </c>
    </row>
    <row r="175" spans="1:9" ht="18.75" customHeight="1">
      <c r="A175" s="9">
        <v>80</v>
      </c>
      <c r="B175" s="9" t="s">
        <v>349</v>
      </c>
      <c r="C175" s="32">
        <f t="shared" si="36"/>
        <v>58300</v>
      </c>
      <c r="D175" s="33">
        <f t="shared" si="33"/>
        <v>49200</v>
      </c>
      <c r="E175" s="34">
        <v>48300</v>
      </c>
      <c r="F175" s="32"/>
      <c r="G175" s="9">
        <v>4.84</v>
      </c>
      <c r="H175" s="9">
        <v>39.49</v>
      </c>
      <c r="I175" s="37">
        <f>(H175*G175)*D175/1000</f>
        <v>9403.674719999999</v>
      </c>
    </row>
    <row r="176" spans="1:9" ht="18.75" customHeight="1">
      <c r="A176" s="9">
        <v>85</v>
      </c>
      <c r="B176" s="9" t="s">
        <v>350</v>
      </c>
      <c r="C176" s="32">
        <f t="shared" si="36"/>
        <v>58300</v>
      </c>
      <c r="D176" s="33">
        <f t="shared" si="33"/>
        <v>49200</v>
      </c>
      <c r="E176" s="34">
        <v>48300</v>
      </c>
      <c r="F176" s="32"/>
      <c r="G176" s="9"/>
      <c r="H176" s="9">
        <v>44.54</v>
      </c>
      <c r="I176" s="37"/>
    </row>
    <row r="177" spans="1:9" ht="18.75" customHeight="1">
      <c r="A177" s="9">
        <v>90</v>
      </c>
      <c r="B177" s="9" t="s">
        <v>302</v>
      </c>
      <c r="C177" s="32">
        <f t="shared" si="36"/>
        <v>58300</v>
      </c>
      <c r="D177" s="33">
        <f t="shared" si="33"/>
        <v>49200</v>
      </c>
      <c r="E177" s="34">
        <v>48300</v>
      </c>
      <c r="F177" s="32"/>
      <c r="G177" s="9" t="s">
        <v>192</v>
      </c>
      <c r="H177" s="9">
        <v>50.22</v>
      </c>
      <c r="I177" s="37"/>
    </row>
    <row r="178" spans="1:9" ht="18.75" customHeight="1">
      <c r="A178" s="9">
        <v>100</v>
      </c>
      <c r="B178" s="9" t="s">
        <v>351</v>
      </c>
      <c r="C178" s="32">
        <f t="shared" si="36"/>
        <v>58300</v>
      </c>
      <c r="D178" s="33">
        <f t="shared" si="33"/>
        <v>49200</v>
      </c>
      <c r="E178" s="34">
        <v>48300</v>
      </c>
      <c r="F178" s="32"/>
      <c r="G178" s="9" t="s">
        <v>292</v>
      </c>
      <c r="H178" s="9">
        <v>61.65</v>
      </c>
      <c r="I178" s="37"/>
    </row>
    <row r="179" spans="1:9" ht="18" customHeight="1">
      <c r="A179" s="9">
        <v>110</v>
      </c>
      <c r="B179" s="9" t="s">
        <v>352</v>
      </c>
      <c r="C179" s="32">
        <f t="shared" si="36"/>
        <v>58300</v>
      </c>
      <c r="D179" s="33">
        <f t="shared" si="33"/>
        <v>49200</v>
      </c>
      <c r="E179" s="34">
        <v>48300</v>
      </c>
      <c r="F179" s="32"/>
      <c r="G179" s="9">
        <v>3.05</v>
      </c>
      <c r="H179" s="9">
        <v>74.6</v>
      </c>
      <c r="I179" s="37">
        <f>(H179*G179)*D179/1000</f>
        <v>11194.475999999999</v>
      </c>
    </row>
    <row r="180" spans="1:9" ht="18.75" customHeight="1">
      <c r="A180" s="9">
        <v>120</v>
      </c>
      <c r="B180" s="9" t="s">
        <v>301</v>
      </c>
      <c r="C180" s="32">
        <f t="shared" si="36"/>
        <v>58300</v>
      </c>
      <c r="D180" s="33">
        <f t="shared" si="33"/>
        <v>49200</v>
      </c>
      <c r="E180" s="34">
        <v>48300</v>
      </c>
      <c r="F180" s="32"/>
      <c r="G180" s="9"/>
      <c r="H180" s="9">
        <v>88.8</v>
      </c>
      <c r="I180" s="37"/>
    </row>
    <row r="181" spans="1:9" ht="18.75" customHeight="1">
      <c r="A181" s="9">
        <v>130</v>
      </c>
      <c r="B181" s="9" t="s">
        <v>353</v>
      </c>
      <c r="C181" s="32">
        <f t="shared" si="36"/>
        <v>58300</v>
      </c>
      <c r="D181" s="33">
        <f>E181+900</f>
        <v>49200</v>
      </c>
      <c r="E181" s="34">
        <v>48300</v>
      </c>
      <c r="F181" s="32"/>
      <c r="G181" s="9"/>
      <c r="H181" s="9">
        <v>104.2</v>
      </c>
      <c r="I181" s="37"/>
    </row>
    <row r="182" spans="1:9" ht="18.75" customHeight="1">
      <c r="A182" s="9">
        <v>140</v>
      </c>
      <c r="B182" s="9" t="s">
        <v>350</v>
      </c>
      <c r="C182" s="32">
        <f t="shared" si="36"/>
        <v>58300</v>
      </c>
      <c r="D182" s="33">
        <f>E182+900</f>
        <v>49200</v>
      </c>
      <c r="E182" s="34">
        <v>48300</v>
      </c>
      <c r="F182" s="32"/>
      <c r="G182" s="9"/>
      <c r="H182" s="9">
        <v>122.4</v>
      </c>
      <c r="I182" s="37"/>
    </row>
    <row r="183" spans="1:9" ht="18.75" customHeight="1">
      <c r="A183" s="9">
        <v>150</v>
      </c>
      <c r="B183" s="9">
        <v>45</v>
      </c>
      <c r="C183" s="32">
        <f t="shared" si="36"/>
        <v>58300</v>
      </c>
      <c r="D183" s="33">
        <f>E183+900</f>
        <v>49200</v>
      </c>
      <c r="E183" s="34">
        <v>48300</v>
      </c>
      <c r="F183" s="32"/>
      <c r="G183" s="9">
        <v>3.99</v>
      </c>
      <c r="H183" s="9">
        <v>138.83</v>
      </c>
      <c r="I183" s="37">
        <f>(H183*G183)*D183/1000</f>
        <v>27253.439640000004</v>
      </c>
    </row>
    <row r="184" spans="1:9" ht="18.75" customHeight="1">
      <c r="A184" s="9">
        <v>160</v>
      </c>
      <c r="B184" s="9" t="s">
        <v>302</v>
      </c>
      <c r="C184" s="32">
        <f t="shared" si="36"/>
        <v>58300</v>
      </c>
      <c r="D184" s="33">
        <f>E184+900</f>
        <v>49200</v>
      </c>
      <c r="E184" s="34">
        <v>48300</v>
      </c>
      <c r="F184" s="32"/>
      <c r="G184" s="9"/>
      <c r="H184" s="9">
        <v>157.83</v>
      </c>
      <c r="I184" s="37"/>
    </row>
    <row r="185" spans="1:9" ht="18.75" customHeight="1">
      <c r="A185" s="9">
        <v>170</v>
      </c>
      <c r="B185" s="9" t="s">
        <v>306</v>
      </c>
      <c r="C185" s="32">
        <f t="shared" si="36"/>
        <v>58300</v>
      </c>
      <c r="D185" s="33">
        <f t="shared" si="33"/>
        <v>49200</v>
      </c>
      <c r="E185" s="34">
        <v>48300</v>
      </c>
      <c r="F185" s="32"/>
      <c r="G185" s="9"/>
      <c r="H185" s="9">
        <v>178.18</v>
      </c>
      <c r="I185" s="37"/>
    </row>
    <row r="186" spans="1:9" ht="19.5" customHeight="1">
      <c r="A186" s="129" t="s">
        <v>32</v>
      </c>
      <c r="B186" s="8"/>
      <c r="C186" s="70"/>
      <c r="D186" s="38"/>
      <c r="E186" s="38"/>
      <c r="F186" s="38"/>
      <c r="G186" s="38"/>
      <c r="H186" s="38"/>
      <c r="I186" s="61"/>
    </row>
    <row r="187" spans="1:9" ht="18">
      <c r="A187" s="71" t="s">
        <v>160</v>
      </c>
      <c r="B187" s="72" t="s">
        <v>497</v>
      </c>
      <c r="C187" s="60">
        <v>380</v>
      </c>
      <c r="D187" s="73">
        <v>310</v>
      </c>
      <c r="E187" s="60">
        <v>300</v>
      </c>
      <c r="F187" s="60">
        <f>C187*1.1</f>
        <v>418.00000000000006</v>
      </c>
      <c r="G187" s="9" t="s">
        <v>299</v>
      </c>
      <c r="H187" s="9">
        <v>6</v>
      </c>
      <c r="I187" s="37">
        <f>H187*D187</f>
        <v>1860</v>
      </c>
    </row>
    <row r="188" spans="1:9" ht="18">
      <c r="A188" s="71" t="s">
        <v>131</v>
      </c>
      <c r="B188" s="72" t="s">
        <v>497</v>
      </c>
      <c r="C188" s="60">
        <v>380</v>
      </c>
      <c r="D188" s="73">
        <v>310</v>
      </c>
      <c r="E188" s="60">
        <v>300</v>
      </c>
      <c r="F188" s="60">
        <f aca="true" t="shared" si="37" ref="F188:F194">C188*1.1</f>
        <v>418.00000000000006</v>
      </c>
      <c r="G188" s="9" t="s">
        <v>299</v>
      </c>
      <c r="H188" s="9">
        <v>6</v>
      </c>
      <c r="I188" s="37">
        <f aca="true" t="shared" si="38" ref="I188:I194">H188*D188</f>
        <v>1860</v>
      </c>
    </row>
    <row r="189" spans="1:9" ht="18">
      <c r="A189" s="71" t="s">
        <v>183</v>
      </c>
      <c r="B189" s="74"/>
      <c r="C189" s="60">
        <v>540</v>
      </c>
      <c r="D189" s="73">
        <v>450</v>
      </c>
      <c r="E189" s="60">
        <v>437</v>
      </c>
      <c r="F189" s="60">
        <f t="shared" si="37"/>
        <v>594</v>
      </c>
      <c r="G189" s="9" t="s">
        <v>299</v>
      </c>
      <c r="H189" s="9">
        <v>6</v>
      </c>
      <c r="I189" s="37">
        <f t="shared" si="38"/>
        <v>2700</v>
      </c>
    </row>
    <row r="190" spans="1:9" ht="18">
      <c r="A190" s="71" t="s">
        <v>114</v>
      </c>
      <c r="B190" s="74"/>
      <c r="C190" s="60">
        <v>540</v>
      </c>
      <c r="D190" s="73">
        <v>450</v>
      </c>
      <c r="E190" s="60">
        <v>437</v>
      </c>
      <c r="F190" s="60">
        <f t="shared" si="37"/>
        <v>594</v>
      </c>
      <c r="G190" s="9" t="s">
        <v>299</v>
      </c>
      <c r="H190" s="9">
        <v>6</v>
      </c>
      <c r="I190" s="37">
        <f t="shared" si="38"/>
        <v>2700</v>
      </c>
    </row>
    <row r="191" spans="1:9" ht="15.75" customHeight="1">
      <c r="A191" s="71" t="s">
        <v>132</v>
      </c>
      <c r="B191" s="74"/>
      <c r="C191" s="60">
        <v>540</v>
      </c>
      <c r="D191" s="73">
        <v>450</v>
      </c>
      <c r="E191" s="60">
        <v>437</v>
      </c>
      <c r="F191" s="60">
        <f t="shared" si="37"/>
        <v>594</v>
      </c>
      <c r="G191" s="9" t="s">
        <v>299</v>
      </c>
      <c r="H191" s="9">
        <v>6</v>
      </c>
      <c r="I191" s="37">
        <f t="shared" si="38"/>
        <v>2700</v>
      </c>
    </row>
    <row r="192" spans="1:9" ht="18">
      <c r="A192" s="133" t="s">
        <v>115</v>
      </c>
      <c r="B192" s="76"/>
      <c r="C192" s="76"/>
      <c r="D192" s="77"/>
      <c r="E192" s="77"/>
      <c r="F192" s="60"/>
      <c r="G192" s="9"/>
      <c r="H192" s="78"/>
      <c r="I192" s="37"/>
    </row>
    <row r="193" spans="1:9" ht="18">
      <c r="A193" s="71" t="s">
        <v>266</v>
      </c>
      <c r="B193" s="55"/>
      <c r="C193" s="60">
        <v>490</v>
      </c>
      <c r="D193" s="72">
        <v>390</v>
      </c>
      <c r="E193" s="79">
        <v>380</v>
      </c>
      <c r="F193" s="60">
        <f t="shared" si="37"/>
        <v>539</v>
      </c>
      <c r="G193" s="9" t="s">
        <v>299</v>
      </c>
      <c r="H193" s="78">
        <v>6</v>
      </c>
      <c r="I193" s="37">
        <f t="shared" si="38"/>
        <v>2340</v>
      </c>
    </row>
    <row r="194" spans="1:9" ht="18">
      <c r="A194" s="71" t="s">
        <v>267</v>
      </c>
      <c r="B194" s="55"/>
      <c r="C194" s="60">
        <v>490</v>
      </c>
      <c r="D194" s="72">
        <v>390</v>
      </c>
      <c r="E194" s="79">
        <v>380</v>
      </c>
      <c r="F194" s="60">
        <f t="shared" si="37"/>
        <v>539</v>
      </c>
      <c r="G194" s="9" t="s">
        <v>299</v>
      </c>
      <c r="H194" s="78">
        <v>6</v>
      </c>
      <c r="I194" s="37">
        <f t="shared" si="38"/>
        <v>2340</v>
      </c>
    </row>
    <row r="195" spans="1:9" ht="18">
      <c r="A195" s="133" t="s">
        <v>27</v>
      </c>
      <c r="B195" s="76"/>
      <c r="C195" s="76"/>
      <c r="D195" s="80"/>
      <c r="E195" s="80"/>
      <c r="F195" s="80"/>
      <c r="G195" s="76" t="s">
        <v>51</v>
      </c>
      <c r="H195" s="76" t="s">
        <v>50</v>
      </c>
      <c r="I195" s="37"/>
    </row>
    <row r="196" spans="1:9" ht="18">
      <c r="A196" s="10" t="s">
        <v>116</v>
      </c>
      <c r="B196" s="81"/>
      <c r="C196" s="32">
        <f aca="true" t="shared" si="39" ref="C196:C201">E196+8000</f>
        <v>47200</v>
      </c>
      <c r="D196" s="33">
        <f aca="true" t="shared" si="40" ref="D196:D201">E196+900</f>
        <v>40100</v>
      </c>
      <c r="E196" s="33">
        <v>39200</v>
      </c>
      <c r="F196" s="33">
        <f>D196+2500</f>
        <v>42600</v>
      </c>
      <c r="G196" s="10">
        <v>6</v>
      </c>
      <c r="H196" s="10">
        <v>3.78</v>
      </c>
      <c r="I196" s="51">
        <f aca="true" t="shared" si="41" ref="I196:I201">H196*D196/1000</f>
        <v>151.578</v>
      </c>
    </row>
    <row r="197" spans="1:9" ht="18">
      <c r="A197" s="10" t="s">
        <v>84</v>
      </c>
      <c r="B197" s="82"/>
      <c r="C197" s="32">
        <f t="shared" si="39"/>
        <v>47200</v>
      </c>
      <c r="D197" s="33">
        <f t="shared" si="40"/>
        <v>40100</v>
      </c>
      <c r="E197" s="33">
        <v>39200</v>
      </c>
      <c r="F197" s="33">
        <f>D197+2500</f>
        <v>42600</v>
      </c>
      <c r="G197" s="83">
        <v>6</v>
      </c>
      <c r="H197" s="10">
        <v>4.8</v>
      </c>
      <c r="I197" s="51">
        <f t="shared" si="41"/>
        <v>192.48</v>
      </c>
    </row>
    <row r="198" spans="1:9" ht="18">
      <c r="A198" s="10" t="s">
        <v>179</v>
      </c>
      <c r="B198" s="82"/>
      <c r="C198" s="32">
        <f t="shared" si="39"/>
        <v>47200</v>
      </c>
      <c r="D198" s="33">
        <f t="shared" si="40"/>
        <v>40100</v>
      </c>
      <c r="E198" s="33">
        <v>39200</v>
      </c>
      <c r="F198" s="33">
        <f>D198+2500</f>
        <v>42600</v>
      </c>
      <c r="G198" s="83">
        <v>6</v>
      </c>
      <c r="H198" s="10">
        <v>5.65</v>
      </c>
      <c r="I198" s="51">
        <f t="shared" si="41"/>
        <v>226.565</v>
      </c>
    </row>
    <row r="199" spans="1:9" ht="18">
      <c r="A199" s="10" t="s">
        <v>85</v>
      </c>
      <c r="B199" s="82"/>
      <c r="C199" s="32">
        <f t="shared" si="39"/>
        <v>47200</v>
      </c>
      <c r="D199" s="33">
        <f t="shared" si="40"/>
        <v>40100</v>
      </c>
      <c r="E199" s="33">
        <v>39200</v>
      </c>
      <c r="F199" s="33">
        <f>D199+2500</f>
        <v>42600</v>
      </c>
      <c r="G199" s="83">
        <v>5</v>
      </c>
      <c r="H199" s="10">
        <v>7</v>
      </c>
      <c r="I199" s="51">
        <f t="shared" si="41"/>
        <v>280.7</v>
      </c>
    </row>
    <row r="200" spans="1:9" ht="18">
      <c r="A200" s="10" t="s">
        <v>469</v>
      </c>
      <c r="B200" s="82"/>
      <c r="C200" s="32">
        <f t="shared" si="39"/>
        <v>47200</v>
      </c>
      <c r="D200" s="33">
        <f t="shared" si="40"/>
        <v>40100</v>
      </c>
      <c r="E200" s="33">
        <v>39200</v>
      </c>
      <c r="F200" s="33"/>
      <c r="G200" s="83">
        <v>5</v>
      </c>
      <c r="H200" s="10">
        <v>8</v>
      </c>
      <c r="I200" s="51">
        <f t="shared" si="41"/>
        <v>320.8</v>
      </c>
    </row>
    <row r="201" spans="1:9" ht="18">
      <c r="A201" s="10" t="s">
        <v>163</v>
      </c>
      <c r="B201" s="82"/>
      <c r="C201" s="32">
        <f t="shared" si="39"/>
        <v>47200</v>
      </c>
      <c r="D201" s="33">
        <f t="shared" si="40"/>
        <v>40100</v>
      </c>
      <c r="E201" s="33">
        <v>39200</v>
      </c>
      <c r="F201" s="33">
        <f>D201+2500</f>
        <v>42600</v>
      </c>
      <c r="G201" s="83">
        <v>5</v>
      </c>
      <c r="H201" s="10">
        <v>10</v>
      </c>
      <c r="I201" s="51">
        <f t="shared" si="41"/>
        <v>401</v>
      </c>
    </row>
    <row r="202" spans="1:9" ht="18" customHeight="1">
      <c r="A202" s="154" t="s">
        <v>86</v>
      </c>
      <c r="B202" s="154"/>
      <c r="C202" s="154"/>
      <c r="D202" s="154"/>
      <c r="E202" s="154"/>
      <c r="F202" s="154"/>
      <c r="G202" s="154"/>
      <c r="H202" s="154"/>
      <c r="I202" s="37"/>
    </row>
    <row r="203" spans="1:9" ht="18">
      <c r="A203" s="10" t="s">
        <v>87</v>
      </c>
      <c r="B203" s="10"/>
      <c r="C203" s="32">
        <f>E203+8000</f>
        <v>49800</v>
      </c>
      <c r="D203" s="33">
        <f>E203+900</f>
        <v>42700</v>
      </c>
      <c r="E203" s="34">
        <v>41800</v>
      </c>
      <c r="F203" s="33">
        <f aca="true" t="shared" si="42" ref="F203:F218">D203+2500</f>
        <v>45200</v>
      </c>
      <c r="G203" s="83">
        <v>6</v>
      </c>
      <c r="H203" s="10">
        <v>0.79</v>
      </c>
      <c r="I203" s="37">
        <f>(H203*G203)*D203/1000</f>
        <v>202.398</v>
      </c>
    </row>
    <row r="204" spans="1:9" ht="18">
      <c r="A204" s="10" t="s">
        <v>88</v>
      </c>
      <c r="B204" s="10"/>
      <c r="C204" s="32">
        <f>E204+8000</f>
        <v>49800</v>
      </c>
      <c r="D204" s="33">
        <f>E204+900</f>
        <v>42700</v>
      </c>
      <c r="E204" s="34">
        <v>41800</v>
      </c>
      <c r="F204" s="33">
        <f t="shared" si="42"/>
        <v>45200</v>
      </c>
      <c r="G204" s="83">
        <v>6</v>
      </c>
      <c r="H204" s="10">
        <v>1.13</v>
      </c>
      <c r="I204" s="37">
        <f>(H204*G204)*D204/1000</f>
        <v>289.506</v>
      </c>
    </row>
    <row r="205" spans="1:9" ht="18">
      <c r="A205" s="10" t="s">
        <v>90</v>
      </c>
      <c r="B205" s="82"/>
      <c r="C205" s="32">
        <f>E205+8000</f>
        <v>49800</v>
      </c>
      <c r="D205" s="33">
        <f>E205+900</f>
        <v>42700</v>
      </c>
      <c r="E205" s="34">
        <v>41800</v>
      </c>
      <c r="F205" s="33">
        <f t="shared" si="42"/>
        <v>45200</v>
      </c>
      <c r="G205" s="83">
        <v>6</v>
      </c>
      <c r="H205" s="10">
        <v>1.7</v>
      </c>
      <c r="I205" s="37">
        <f>(H205*G205)*D205/1000</f>
        <v>435.53999999999996</v>
      </c>
    </row>
    <row r="206" spans="1:9" ht="18">
      <c r="A206" s="10" t="s">
        <v>89</v>
      </c>
      <c r="B206" s="82"/>
      <c r="C206" s="32">
        <f>E206+8000</f>
        <v>49800</v>
      </c>
      <c r="D206" s="33">
        <f>E206+900</f>
        <v>42700</v>
      </c>
      <c r="E206" s="34">
        <v>41800</v>
      </c>
      <c r="F206" s="33">
        <f t="shared" si="42"/>
        <v>45200</v>
      </c>
      <c r="G206" s="83">
        <v>6</v>
      </c>
      <c r="H206" s="10">
        <v>2.01</v>
      </c>
      <c r="I206" s="37">
        <f>(H206*G206)*D206/1000</f>
        <v>514.962</v>
      </c>
    </row>
    <row r="207" spans="1:9" ht="18">
      <c r="A207" s="10" t="s">
        <v>91</v>
      </c>
      <c r="B207" s="82"/>
      <c r="C207" s="32">
        <f>E207+8000</f>
        <v>49800</v>
      </c>
      <c r="D207" s="33">
        <f>E207+900</f>
        <v>42700</v>
      </c>
      <c r="E207" s="34">
        <v>41800</v>
      </c>
      <c r="F207" s="33">
        <f t="shared" si="42"/>
        <v>45200</v>
      </c>
      <c r="G207" s="83">
        <v>6</v>
      </c>
      <c r="H207" s="10">
        <v>3.14</v>
      </c>
      <c r="I207" s="37">
        <f>(H207*G207)*D207/1000</f>
        <v>804.468</v>
      </c>
    </row>
    <row r="208" spans="1:9" ht="15.75" customHeight="1">
      <c r="A208" s="154" t="s">
        <v>33</v>
      </c>
      <c r="B208" s="154"/>
      <c r="C208" s="154"/>
      <c r="D208" s="154"/>
      <c r="E208" s="154"/>
      <c r="F208" s="154"/>
      <c r="G208" s="154"/>
      <c r="H208" s="84"/>
      <c r="I208" s="37"/>
    </row>
    <row r="209" spans="1:9" ht="18">
      <c r="A209" s="9" t="s">
        <v>307</v>
      </c>
      <c r="B209" s="85"/>
      <c r="C209" s="32">
        <f>E209+10000</f>
        <v>60600</v>
      </c>
      <c r="D209" s="33">
        <f>E209+900</f>
        <v>51500</v>
      </c>
      <c r="E209" s="86">
        <v>50600</v>
      </c>
      <c r="F209" s="33">
        <f>D209+2500</f>
        <v>54000</v>
      </c>
      <c r="G209" s="35" t="s">
        <v>308</v>
      </c>
      <c r="H209" s="9">
        <v>0.98</v>
      </c>
      <c r="I209" s="37" t="e">
        <f>(H209*G209)*D209/1000</f>
        <v>#VALUE!</v>
      </c>
    </row>
    <row r="210" spans="1:9" ht="18">
      <c r="A210" s="9" t="s">
        <v>147</v>
      </c>
      <c r="B210" s="85"/>
      <c r="C210" s="32">
        <f aca="true" t="shared" si="43" ref="C210:C221">E210+10000</f>
        <v>60600</v>
      </c>
      <c r="D210" s="33">
        <f>E210+900</f>
        <v>51500</v>
      </c>
      <c r="E210" s="86">
        <v>50600</v>
      </c>
      <c r="F210" s="33">
        <f t="shared" si="42"/>
        <v>54000</v>
      </c>
      <c r="G210" s="35">
        <v>6.05</v>
      </c>
      <c r="H210" s="9">
        <v>1.44</v>
      </c>
      <c r="I210" s="37">
        <f>(H210*G210)*D210/1000</f>
        <v>448.668</v>
      </c>
    </row>
    <row r="211" spans="1:9" ht="18">
      <c r="A211" s="9" t="s">
        <v>148</v>
      </c>
      <c r="B211" s="85"/>
      <c r="C211" s="32">
        <f t="shared" si="43"/>
        <v>60600</v>
      </c>
      <c r="D211" s="33">
        <f aca="true" t="shared" si="44" ref="D211:D222">E211+900</f>
        <v>51500</v>
      </c>
      <c r="E211" s="86">
        <v>50600</v>
      </c>
      <c r="F211" s="33">
        <f t="shared" si="42"/>
        <v>54000</v>
      </c>
      <c r="G211" s="35">
        <v>6.05</v>
      </c>
      <c r="H211" s="9">
        <v>1.96</v>
      </c>
      <c r="I211" s="37">
        <f>(H211*G211)*D211/1000</f>
        <v>610.6869999999999</v>
      </c>
    </row>
    <row r="212" spans="1:9" ht="18">
      <c r="A212" s="9" t="s">
        <v>149</v>
      </c>
      <c r="B212" s="85"/>
      <c r="C212" s="32">
        <f t="shared" si="43"/>
        <v>60600</v>
      </c>
      <c r="D212" s="33">
        <f t="shared" si="44"/>
        <v>51500</v>
      </c>
      <c r="E212" s="86">
        <v>50600</v>
      </c>
      <c r="F212" s="33">
        <f t="shared" si="42"/>
        <v>54000</v>
      </c>
      <c r="G212" s="35">
        <v>4.9</v>
      </c>
      <c r="H212" s="9">
        <v>2.55</v>
      </c>
      <c r="I212" s="37">
        <f>(H212*G212)*D212/1000</f>
        <v>643.4925</v>
      </c>
    </row>
    <row r="213" spans="1:9" ht="18">
      <c r="A213" s="9" t="s">
        <v>139</v>
      </c>
      <c r="B213" s="85"/>
      <c r="C213" s="32">
        <f t="shared" si="43"/>
        <v>60600</v>
      </c>
      <c r="D213" s="33">
        <f t="shared" si="44"/>
        <v>51500</v>
      </c>
      <c r="E213" s="86">
        <v>50600</v>
      </c>
      <c r="F213" s="33">
        <f t="shared" si="42"/>
        <v>54000</v>
      </c>
      <c r="G213" s="35">
        <v>6.05</v>
      </c>
      <c r="H213" s="9">
        <v>3.29</v>
      </c>
      <c r="I213" s="37">
        <f aca="true" t="shared" si="45" ref="I213:I219">(H213*G213)*D213/1000</f>
        <v>1025.0817499999998</v>
      </c>
    </row>
    <row r="214" spans="1:9" ht="18">
      <c r="A214" s="9" t="s">
        <v>140</v>
      </c>
      <c r="B214" s="85"/>
      <c r="C214" s="32">
        <f t="shared" si="43"/>
        <v>60600</v>
      </c>
      <c r="D214" s="33">
        <f t="shared" si="44"/>
        <v>51500</v>
      </c>
      <c r="E214" s="86">
        <v>50600</v>
      </c>
      <c r="F214" s="33">
        <f t="shared" si="42"/>
        <v>54000</v>
      </c>
      <c r="G214" s="35">
        <v>6.1</v>
      </c>
      <c r="H214" s="9">
        <v>4.1</v>
      </c>
      <c r="I214" s="37">
        <f t="shared" si="45"/>
        <v>1288.015</v>
      </c>
    </row>
    <row r="215" spans="1:9" ht="18">
      <c r="A215" s="9" t="s">
        <v>141</v>
      </c>
      <c r="B215" s="85"/>
      <c r="C215" s="32">
        <f t="shared" si="43"/>
        <v>60600</v>
      </c>
      <c r="D215" s="33">
        <f t="shared" si="44"/>
        <v>51500</v>
      </c>
      <c r="E215" s="86">
        <v>50600</v>
      </c>
      <c r="F215" s="33">
        <f t="shared" si="42"/>
        <v>54000</v>
      </c>
      <c r="G215" s="35">
        <v>4.82</v>
      </c>
      <c r="H215" s="9">
        <v>4.96</v>
      </c>
      <c r="I215" s="37">
        <f t="shared" si="45"/>
        <v>1231.2208</v>
      </c>
    </row>
    <row r="216" spans="1:9" ht="18">
      <c r="A216" s="9" t="s">
        <v>142</v>
      </c>
      <c r="B216" s="85"/>
      <c r="C216" s="32">
        <f t="shared" si="43"/>
        <v>60600</v>
      </c>
      <c r="D216" s="33">
        <f t="shared" si="44"/>
        <v>51500</v>
      </c>
      <c r="E216" s="86">
        <v>50600</v>
      </c>
      <c r="F216" s="33">
        <f t="shared" si="42"/>
        <v>54000</v>
      </c>
      <c r="G216" s="35">
        <v>6.1</v>
      </c>
      <c r="H216" s="9">
        <v>6.12</v>
      </c>
      <c r="I216" s="37">
        <f t="shared" si="45"/>
        <v>1922.598</v>
      </c>
    </row>
    <row r="217" spans="1:9" ht="18">
      <c r="A217" s="9" t="s">
        <v>143</v>
      </c>
      <c r="B217" s="85"/>
      <c r="C217" s="32">
        <f t="shared" si="43"/>
        <v>60600</v>
      </c>
      <c r="D217" s="33">
        <f t="shared" si="44"/>
        <v>51500</v>
      </c>
      <c r="E217" s="86">
        <v>50600</v>
      </c>
      <c r="F217" s="33">
        <f t="shared" si="42"/>
        <v>54000</v>
      </c>
      <c r="G217" s="35">
        <v>6.05</v>
      </c>
      <c r="H217" s="9">
        <v>6.96</v>
      </c>
      <c r="I217" s="37">
        <f t="shared" si="45"/>
        <v>2168.562</v>
      </c>
    </row>
    <row r="218" spans="1:9" ht="18">
      <c r="A218" s="9" t="s">
        <v>144</v>
      </c>
      <c r="B218" s="85"/>
      <c r="C218" s="32">
        <f t="shared" si="43"/>
        <v>60600</v>
      </c>
      <c r="D218" s="33">
        <f t="shared" si="44"/>
        <v>51500</v>
      </c>
      <c r="E218" s="86">
        <v>50600</v>
      </c>
      <c r="F218" s="33">
        <f t="shared" si="42"/>
        <v>54000</v>
      </c>
      <c r="G218" s="35">
        <v>5.06</v>
      </c>
      <c r="H218" s="9">
        <v>8.8</v>
      </c>
      <c r="I218" s="37">
        <f t="shared" si="45"/>
        <v>2293.192</v>
      </c>
    </row>
    <row r="219" spans="1:9" ht="18">
      <c r="A219" s="9" t="s">
        <v>211</v>
      </c>
      <c r="B219" s="55"/>
      <c r="C219" s="32">
        <f t="shared" si="43"/>
        <v>60600</v>
      </c>
      <c r="D219" s="33">
        <f>E219+900</f>
        <v>51500</v>
      </c>
      <c r="E219" s="86">
        <v>50600</v>
      </c>
      <c r="F219" s="33"/>
      <c r="G219" s="35">
        <v>6.1</v>
      </c>
      <c r="H219" s="9">
        <v>11.5</v>
      </c>
      <c r="I219" s="37">
        <f t="shared" si="45"/>
        <v>3612.7249999999995</v>
      </c>
    </row>
    <row r="220" spans="1:9" ht="18">
      <c r="A220" s="9" t="s">
        <v>271</v>
      </c>
      <c r="B220" s="55"/>
      <c r="C220" s="32">
        <f t="shared" si="43"/>
        <v>60600</v>
      </c>
      <c r="D220" s="33">
        <f>E220+900</f>
        <v>51500</v>
      </c>
      <c r="E220" s="86">
        <v>50600</v>
      </c>
      <c r="F220" s="32">
        <f>D220+2500</f>
        <v>54000</v>
      </c>
      <c r="G220" s="9">
        <v>4.75</v>
      </c>
      <c r="H220" s="9">
        <v>14.4</v>
      </c>
      <c r="I220" s="37">
        <f>(H220*G220)*D220/1000</f>
        <v>3522.6000000000004</v>
      </c>
    </row>
    <row r="221" spans="1:9" ht="18">
      <c r="A221" s="9" t="s">
        <v>309</v>
      </c>
      <c r="B221" s="55"/>
      <c r="C221" s="32">
        <f t="shared" si="43"/>
        <v>60600</v>
      </c>
      <c r="D221" s="33">
        <f>E221+900</f>
        <v>51500</v>
      </c>
      <c r="E221" s="86">
        <v>50600</v>
      </c>
      <c r="F221" s="32">
        <f>D221+2500</f>
        <v>54000</v>
      </c>
      <c r="G221" s="9">
        <v>4.55</v>
      </c>
      <c r="H221" s="9">
        <v>20.6</v>
      </c>
      <c r="I221" s="37">
        <f>(H221*G221)*D221/1000</f>
        <v>4827.095</v>
      </c>
    </row>
    <row r="222" spans="1:9" ht="18">
      <c r="A222" s="9" t="s">
        <v>310</v>
      </c>
      <c r="B222" s="55"/>
      <c r="C222" s="32">
        <f>E222+11000</f>
        <v>68000</v>
      </c>
      <c r="D222" s="33">
        <f t="shared" si="44"/>
        <v>57900</v>
      </c>
      <c r="E222" s="86">
        <v>57000</v>
      </c>
      <c r="F222" s="32">
        <f>D222+2500</f>
        <v>60400</v>
      </c>
      <c r="G222" s="9">
        <v>4.42</v>
      </c>
      <c r="H222" s="9">
        <v>28.7</v>
      </c>
      <c r="I222" s="37">
        <f>(H222*G222)*D222/1000</f>
        <v>7344.8466</v>
      </c>
    </row>
    <row r="223" spans="1:9" ht="18">
      <c r="A223" s="158" t="s">
        <v>112</v>
      </c>
      <c r="B223" s="158"/>
      <c r="C223" s="158"/>
      <c r="D223" s="158"/>
      <c r="E223" s="158"/>
      <c r="F223" s="158"/>
      <c r="G223" s="158"/>
      <c r="H223" s="159"/>
      <c r="I223" s="37"/>
    </row>
    <row r="224" spans="1:9" ht="17.25" customHeight="1">
      <c r="A224" s="134" t="s">
        <v>92</v>
      </c>
      <c r="B224" s="87"/>
      <c r="C224" s="49"/>
      <c r="D224" s="49"/>
      <c r="E224" s="49"/>
      <c r="F224" s="49"/>
      <c r="G224" s="87"/>
      <c r="H224" s="87"/>
      <c r="I224" s="63"/>
    </row>
    <row r="225" spans="1:9" ht="18">
      <c r="A225" s="9" t="s">
        <v>311</v>
      </c>
      <c r="B225" s="9"/>
      <c r="C225" s="32">
        <f>E225+8000</f>
        <v>50950</v>
      </c>
      <c r="D225" s="33">
        <f>E225+900</f>
        <v>43850</v>
      </c>
      <c r="E225" s="34">
        <v>42950</v>
      </c>
      <c r="F225" s="33">
        <f>D225+2500</f>
        <v>46350</v>
      </c>
      <c r="G225" s="9"/>
      <c r="H225" s="9">
        <v>1.16</v>
      </c>
      <c r="I225" s="37">
        <f>(H225*G225)*D225/1000</f>
        <v>0</v>
      </c>
    </row>
    <row r="226" spans="1:9" ht="18">
      <c r="A226" s="9" t="s">
        <v>95</v>
      </c>
      <c r="B226" s="9"/>
      <c r="C226" s="32">
        <f aca="true" t="shared" si="46" ref="C226:C231">E226+8000</f>
        <v>50950</v>
      </c>
      <c r="D226" s="33">
        <f aca="true" t="shared" si="47" ref="D226:D231">E226+900</f>
        <v>43850</v>
      </c>
      <c r="E226" s="34">
        <v>42950</v>
      </c>
      <c r="F226" s="33">
        <f aca="true" t="shared" si="48" ref="F226:F231">D226+2500</f>
        <v>46350</v>
      </c>
      <c r="G226" s="9">
        <v>9</v>
      </c>
      <c r="H226" s="9">
        <v>1.28</v>
      </c>
      <c r="I226" s="37">
        <f aca="true" t="shared" si="49" ref="I226:I231">(H226*G226)*D226/1000</f>
        <v>505.152</v>
      </c>
    </row>
    <row r="227" spans="1:9" ht="18">
      <c r="A227" s="9" t="s">
        <v>93</v>
      </c>
      <c r="B227" s="9"/>
      <c r="C227" s="32">
        <f t="shared" si="46"/>
        <v>49750</v>
      </c>
      <c r="D227" s="33">
        <f t="shared" si="47"/>
        <v>42650</v>
      </c>
      <c r="E227" s="34">
        <v>41750</v>
      </c>
      <c r="F227" s="33">
        <f t="shared" si="48"/>
        <v>45150</v>
      </c>
      <c r="G227" s="9">
        <v>6</v>
      </c>
      <c r="H227" s="9">
        <v>1.67</v>
      </c>
      <c r="I227" s="37">
        <f t="shared" si="49"/>
        <v>427.353</v>
      </c>
    </row>
    <row r="228" spans="1:9" ht="18">
      <c r="A228" s="9" t="s">
        <v>96</v>
      </c>
      <c r="B228" s="9"/>
      <c r="C228" s="32">
        <f t="shared" si="46"/>
        <v>48950</v>
      </c>
      <c r="D228" s="33">
        <f t="shared" si="47"/>
        <v>41850</v>
      </c>
      <c r="E228" s="34">
        <v>40950</v>
      </c>
      <c r="F228" s="33">
        <f t="shared" si="48"/>
        <v>44350</v>
      </c>
      <c r="G228" s="9">
        <v>10.5</v>
      </c>
      <c r="H228" s="9">
        <v>2.4</v>
      </c>
      <c r="I228" s="37">
        <f t="shared" si="49"/>
        <v>1054.62</v>
      </c>
    </row>
    <row r="229" spans="1:9" ht="18">
      <c r="A229" s="9" t="s">
        <v>97</v>
      </c>
      <c r="B229" s="9"/>
      <c r="C229" s="32">
        <f t="shared" si="46"/>
        <v>48950</v>
      </c>
      <c r="D229" s="33">
        <f t="shared" si="47"/>
        <v>41850</v>
      </c>
      <c r="E229" s="34">
        <v>40950</v>
      </c>
      <c r="F229" s="33">
        <f t="shared" si="48"/>
        <v>44350</v>
      </c>
      <c r="G229" s="9">
        <v>12</v>
      </c>
      <c r="H229" s="9">
        <v>3.1</v>
      </c>
      <c r="I229" s="37">
        <f t="shared" si="49"/>
        <v>1556.8200000000002</v>
      </c>
    </row>
    <row r="230" spans="1:9" ht="18">
      <c r="A230" s="9" t="s">
        <v>94</v>
      </c>
      <c r="B230" s="9"/>
      <c r="C230" s="32">
        <f t="shared" si="46"/>
        <v>48950</v>
      </c>
      <c r="D230" s="33">
        <f t="shared" si="47"/>
        <v>41850</v>
      </c>
      <c r="E230" s="34">
        <v>40950</v>
      </c>
      <c r="F230" s="33">
        <f t="shared" si="48"/>
        <v>44350</v>
      </c>
      <c r="G230" s="45">
        <v>6</v>
      </c>
      <c r="H230" s="9">
        <v>3.84</v>
      </c>
      <c r="I230" s="37">
        <f t="shared" si="49"/>
        <v>964.224</v>
      </c>
    </row>
    <row r="231" spans="1:9" ht="18">
      <c r="A231" s="9" t="s">
        <v>432</v>
      </c>
      <c r="B231" s="9" t="s">
        <v>326</v>
      </c>
      <c r="C231" s="32">
        <f t="shared" si="46"/>
        <v>48950</v>
      </c>
      <c r="D231" s="33">
        <f t="shared" si="47"/>
        <v>41850</v>
      </c>
      <c r="E231" s="34">
        <v>40950</v>
      </c>
      <c r="F231" s="33">
        <f t="shared" si="48"/>
        <v>44350</v>
      </c>
      <c r="G231" s="88">
        <v>10.5</v>
      </c>
      <c r="H231" s="9">
        <v>4.88</v>
      </c>
      <c r="I231" s="37">
        <f t="shared" si="49"/>
        <v>2144.394</v>
      </c>
    </row>
    <row r="232" spans="1:9" ht="18">
      <c r="A232" s="130" t="s">
        <v>98</v>
      </c>
      <c r="B232" s="49"/>
      <c r="C232" s="32"/>
      <c r="D232" s="46"/>
      <c r="E232" s="34"/>
      <c r="F232" s="33"/>
      <c r="G232" s="49"/>
      <c r="H232" s="49"/>
      <c r="I232" s="37"/>
    </row>
    <row r="233" spans="1:9" ht="18">
      <c r="A233" s="9" t="s">
        <v>327</v>
      </c>
      <c r="B233" s="9"/>
      <c r="C233" s="32">
        <f>E233+8000</f>
        <v>48950</v>
      </c>
      <c r="D233" s="33">
        <f>E233+900</f>
        <v>41850</v>
      </c>
      <c r="E233" s="34">
        <v>40950</v>
      </c>
      <c r="F233" s="33">
        <f>D233+2500</f>
        <v>44350</v>
      </c>
      <c r="G233" s="9">
        <v>10.5</v>
      </c>
      <c r="H233" s="9">
        <v>4</v>
      </c>
      <c r="I233" s="37">
        <f>(H233*G233)*D233/1000</f>
        <v>1757.7</v>
      </c>
    </row>
    <row r="234" spans="1:9" ht="18">
      <c r="A234" s="9" t="s">
        <v>99</v>
      </c>
      <c r="B234" s="9"/>
      <c r="C234" s="32">
        <f aca="true" t="shared" si="50" ref="C234:C247">E234+8000</f>
        <v>48950</v>
      </c>
      <c r="D234" s="33">
        <f>E234+900</f>
        <v>41850</v>
      </c>
      <c r="E234" s="34">
        <v>40950</v>
      </c>
      <c r="F234" s="33">
        <f aca="true" t="shared" si="51" ref="F234:F256">D234+2500</f>
        <v>44350</v>
      </c>
      <c r="G234" s="9">
        <v>10.5</v>
      </c>
      <c r="H234" s="9">
        <v>4.63</v>
      </c>
      <c r="I234" s="37">
        <f>(H234*G234)*D234/1000</f>
        <v>2034.53775</v>
      </c>
    </row>
    <row r="235" spans="1:9" ht="18">
      <c r="A235" s="9" t="s">
        <v>100</v>
      </c>
      <c r="B235" s="9"/>
      <c r="C235" s="32">
        <f t="shared" si="50"/>
        <v>48950</v>
      </c>
      <c r="D235" s="33">
        <f aca="true" t="shared" si="52" ref="D235:D256">E235+900</f>
        <v>41850</v>
      </c>
      <c r="E235" s="34">
        <v>40950</v>
      </c>
      <c r="F235" s="33">
        <f t="shared" si="51"/>
        <v>44350</v>
      </c>
      <c r="G235" s="9">
        <v>11.4</v>
      </c>
      <c r="H235" s="9">
        <v>6.26</v>
      </c>
      <c r="I235" s="37">
        <f>(H235*G235)*D235/1000</f>
        <v>2986.5834000000004</v>
      </c>
    </row>
    <row r="236" spans="1:9" ht="19.5" customHeight="1">
      <c r="A236" s="9" t="s">
        <v>101</v>
      </c>
      <c r="B236" s="9"/>
      <c r="C236" s="32">
        <f t="shared" si="50"/>
        <v>48950</v>
      </c>
      <c r="D236" s="33">
        <f t="shared" si="52"/>
        <v>41850</v>
      </c>
      <c r="E236" s="34">
        <v>40950</v>
      </c>
      <c r="F236" s="33">
        <f t="shared" si="51"/>
        <v>44350</v>
      </c>
      <c r="G236" s="9">
        <v>10.5</v>
      </c>
      <c r="H236" s="9">
        <v>7.38</v>
      </c>
      <c r="I236" s="37">
        <f aca="true" t="shared" si="53" ref="I236:I257">(H236*G236)*D236/1000</f>
        <v>3242.9565</v>
      </c>
    </row>
    <row r="237" spans="1:9" ht="18">
      <c r="A237" s="9" t="s">
        <v>275</v>
      </c>
      <c r="B237" s="9"/>
      <c r="C237" s="32">
        <f t="shared" si="50"/>
        <v>48950</v>
      </c>
      <c r="D237" s="33">
        <f>E237+900</f>
        <v>41850</v>
      </c>
      <c r="E237" s="34">
        <v>40950</v>
      </c>
      <c r="F237" s="33">
        <f>D237+2500</f>
        <v>44350</v>
      </c>
      <c r="G237" s="9">
        <v>12</v>
      </c>
      <c r="H237" s="9">
        <v>9.67</v>
      </c>
      <c r="I237" s="37">
        <f>(H237*G237)*D237/1000</f>
        <v>4856.274</v>
      </c>
    </row>
    <row r="238" spans="1:9" ht="18">
      <c r="A238" s="9" t="s">
        <v>197</v>
      </c>
      <c r="B238" s="9"/>
      <c r="C238" s="32">
        <f t="shared" si="50"/>
        <v>48950</v>
      </c>
      <c r="D238" s="33">
        <f t="shared" si="52"/>
        <v>41850</v>
      </c>
      <c r="E238" s="34">
        <v>40950</v>
      </c>
      <c r="F238" s="33">
        <f t="shared" si="51"/>
        <v>44350</v>
      </c>
      <c r="G238" s="9">
        <v>10.5</v>
      </c>
      <c r="H238" s="9">
        <v>9.02</v>
      </c>
      <c r="I238" s="37">
        <f>(H238*G238)*D238/1000</f>
        <v>3963.6134999999995</v>
      </c>
    </row>
    <row r="239" spans="1:9" ht="18">
      <c r="A239" s="9" t="s">
        <v>102</v>
      </c>
      <c r="B239" s="9"/>
      <c r="C239" s="32">
        <f t="shared" si="50"/>
        <v>48950</v>
      </c>
      <c r="D239" s="33">
        <f t="shared" si="52"/>
        <v>41850</v>
      </c>
      <c r="E239" s="34">
        <v>40950</v>
      </c>
      <c r="F239" s="33">
        <f t="shared" si="51"/>
        <v>44350</v>
      </c>
      <c r="G239" s="9">
        <v>11.62</v>
      </c>
      <c r="H239" s="9">
        <v>10.26</v>
      </c>
      <c r="I239" s="37">
        <f t="shared" si="53"/>
        <v>4989.40722</v>
      </c>
    </row>
    <row r="240" spans="1:9" ht="18">
      <c r="A240" s="9" t="s">
        <v>284</v>
      </c>
      <c r="B240" s="9"/>
      <c r="C240" s="32">
        <f t="shared" si="50"/>
        <v>48950</v>
      </c>
      <c r="D240" s="33">
        <f>E240+900</f>
        <v>41850</v>
      </c>
      <c r="E240" s="34">
        <v>40950</v>
      </c>
      <c r="F240" s="33"/>
      <c r="G240" s="9">
        <v>11.44</v>
      </c>
      <c r="H240" s="9">
        <v>10.85</v>
      </c>
      <c r="I240" s="37">
        <f t="shared" si="53"/>
        <v>5194.5894</v>
      </c>
    </row>
    <row r="241" spans="1:9" ht="18">
      <c r="A241" s="9" t="s">
        <v>176</v>
      </c>
      <c r="B241" s="9"/>
      <c r="C241" s="32">
        <f t="shared" si="50"/>
        <v>48950</v>
      </c>
      <c r="D241" s="33">
        <f t="shared" si="52"/>
        <v>41850</v>
      </c>
      <c r="E241" s="34">
        <v>40950</v>
      </c>
      <c r="F241" s="33">
        <f t="shared" si="51"/>
        <v>44350</v>
      </c>
      <c r="G241" s="9">
        <v>11.44</v>
      </c>
      <c r="H241" s="9">
        <v>12.2</v>
      </c>
      <c r="I241" s="37">
        <f t="shared" si="53"/>
        <v>5840.920799999999</v>
      </c>
    </row>
    <row r="242" spans="1:9" ht="18">
      <c r="A242" s="9" t="s">
        <v>354</v>
      </c>
      <c r="B242" s="9"/>
      <c r="C242" s="32">
        <f t="shared" si="50"/>
        <v>48950</v>
      </c>
      <c r="D242" s="33">
        <f t="shared" si="52"/>
        <v>41850</v>
      </c>
      <c r="E242" s="34">
        <v>40950</v>
      </c>
      <c r="F242" s="33"/>
      <c r="G242" s="9">
        <v>11.44</v>
      </c>
      <c r="H242" s="9">
        <v>12.13</v>
      </c>
      <c r="I242" s="37">
        <f t="shared" si="53"/>
        <v>5807.40732</v>
      </c>
    </row>
    <row r="243" spans="1:9" ht="18">
      <c r="A243" s="9" t="s">
        <v>103</v>
      </c>
      <c r="B243" s="9"/>
      <c r="C243" s="32">
        <f t="shared" si="50"/>
        <v>48950</v>
      </c>
      <c r="D243" s="33">
        <f t="shared" si="52"/>
        <v>41850</v>
      </c>
      <c r="E243" s="34">
        <v>40950</v>
      </c>
      <c r="F243" s="33">
        <f t="shared" si="51"/>
        <v>44350</v>
      </c>
      <c r="G243" s="9">
        <v>11.65</v>
      </c>
      <c r="H243" s="9">
        <v>14.27</v>
      </c>
      <c r="I243" s="37">
        <f t="shared" si="53"/>
        <v>6957.374175</v>
      </c>
    </row>
    <row r="244" spans="1:9" ht="18">
      <c r="A244" s="9" t="s">
        <v>104</v>
      </c>
      <c r="B244" s="9"/>
      <c r="C244" s="32">
        <f t="shared" si="50"/>
        <v>50900</v>
      </c>
      <c r="D244" s="33">
        <f t="shared" si="52"/>
        <v>43800</v>
      </c>
      <c r="E244" s="34">
        <v>42900</v>
      </c>
      <c r="F244" s="33">
        <f t="shared" si="51"/>
        <v>46300</v>
      </c>
      <c r="G244" s="9">
        <v>11.63</v>
      </c>
      <c r="H244" s="9">
        <v>17.2</v>
      </c>
      <c r="I244" s="37">
        <f t="shared" si="53"/>
        <v>8761.5768</v>
      </c>
    </row>
    <row r="245" spans="1:9" ht="18">
      <c r="A245" s="9" t="s">
        <v>164</v>
      </c>
      <c r="B245" s="9"/>
      <c r="C245" s="32">
        <f t="shared" si="50"/>
        <v>50900</v>
      </c>
      <c r="D245" s="33">
        <f t="shared" si="52"/>
        <v>43800</v>
      </c>
      <c r="E245" s="34">
        <v>42900</v>
      </c>
      <c r="F245" s="33">
        <f t="shared" si="51"/>
        <v>46300</v>
      </c>
      <c r="G245" s="9">
        <v>11.63</v>
      </c>
      <c r="H245" s="9">
        <v>19</v>
      </c>
      <c r="I245" s="37">
        <f>(H245*G245)*D245/1000</f>
        <v>9678.486000000003</v>
      </c>
    </row>
    <row r="246" spans="1:9" ht="18">
      <c r="A246" s="9" t="s">
        <v>293</v>
      </c>
      <c r="B246" s="9"/>
      <c r="C246" s="32">
        <f t="shared" si="50"/>
        <v>50900</v>
      </c>
      <c r="D246" s="33">
        <f>E246+900</f>
        <v>43800</v>
      </c>
      <c r="E246" s="34">
        <v>42900</v>
      </c>
      <c r="F246" s="33">
        <f>D246+2500</f>
        <v>46300</v>
      </c>
      <c r="G246" s="9">
        <v>11.43</v>
      </c>
      <c r="H246" s="9">
        <v>22.64</v>
      </c>
      <c r="I246" s="37">
        <f>(H246*G246)*D246/1000</f>
        <v>11334.35376</v>
      </c>
    </row>
    <row r="247" spans="1:9" ht="18">
      <c r="A247" s="9" t="s">
        <v>476</v>
      </c>
      <c r="B247" s="9"/>
      <c r="C247" s="32">
        <f t="shared" si="50"/>
        <v>50900</v>
      </c>
      <c r="D247" s="33">
        <f t="shared" si="52"/>
        <v>43800</v>
      </c>
      <c r="E247" s="34">
        <v>42900</v>
      </c>
      <c r="F247" s="33">
        <f t="shared" si="51"/>
        <v>46300</v>
      </c>
      <c r="G247" s="9">
        <v>11.6</v>
      </c>
      <c r="H247" s="9">
        <v>20.1</v>
      </c>
      <c r="I247" s="37">
        <f>(H247*G247)*D247/1000</f>
        <v>10212.408</v>
      </c>
    </row>
    <row r="248" spans="1:9" ht="18">
      <c r="A248" s="9" t="s">
        <v>128</v>
      </c>
      <c r="B248" s="9"/>
      <c r="C248" s="32">
        <f>E248+9000</f>
        <v>56500</v>
      </c>
      <c r="D248" s="33">
        <f t="shared" si="52"/>
        <v>48400</v>
      </c>
      <c r="E248" s="86">
        <v>47500</v>
      </c>
      <c r="F248" s="33">
        <f t="shared" si="51"/>
        <v>50900</v>
      </c>
      <c r="G248" s="9">
        <v>11.52</v>
      </c>
      <c r="H248" s="9">
        <v>31.52</v>
      </c>
      <c r="I248" s="37">
        <f t="shared" si="53"/>
        <v>17574.54336</v>
      </c>
    </row>
    <row r="249" spans="1:9" ht="18">
      <c r="A249" s="9" t="s">
        <v>294</v>
      </c>
      <c r="B249" s="9"/>
      <c r="C249" s="32">
        <f>E249+9000</f>
        <v>56500</v>
      </c>
      <c r="D249" s="33">
        <f>E249+900</f>
        <v>48400</v>
      </c>
      <c r="E249" s="86">
        <v>47500</v>
      </c>
      <c r="F249" s="33">
        <f>D249+2500</f>
        <v>50900</v>
      </c>
      <c r="G249" s="9"/>
      <c r="H249" s="9">
        <v>41.63</v>
      </c>
      <c r="I249" s="37">
        <f t="shared" si="53"/>
        <v>0</v>
      </c>
    </row>
    <row r="250" spans="1:9" ht="18">
      <c r="A250" s="9" t="s">
        <v>208</v>
      </c>
      <c r="B250" s="9"/>
      <c r="C250" s="32">
        <f>E250+11000</f>
        <v>68300</v>
      </c>
      <c r="D250" s="33">
        <f t="shared" si="52"/>
        <v>58200</v>
      </c>
      <c r="E250" s="86">
        <v>57300</v>
      </c>
      <c r="F250" s="33">
        <f>D250+2500</f>
        <v>60700</v>
      </c>
      <c r="G250" s="9">
        <v>11.63</v>
      </c>
      <c r="H250" s="9">
        <v>39.51</v>
      </c>
      <c r="I250" s="37">
        <f>(H250*G250)*D250/1000</f>
        <v>26742.97566</v>
      </c>
    </row>
    <row r="251" spans="1:9" ht="18">
      <c r="A251" s="9" t="s">
        <v>304</v>
      </c>
      <c r="B251" s="9"/>
      <c r="C251" s="32">
        <f aca="true" t="shared" si="54" ref="C251:C257">E251+11000</f>
        <v>68300</v>
      </c>
      <c r="D251" s="33">
        <f t="shared" si="52"/>
        <v>58200</v>
      </c>
      <c r="E251" s="86">
        <v>57300</v>
      </c>
      <c r="F251" s="33"/>
      <c r="G251" s="9">
        <v>11.4</v>
      </c>
      <c r="H251" s="9">
        <v>58.6</v>
      </c>
      <c r="I251" s="37">
        <f>(H251*G251)*D251/1000</f>
        <v>38879.92800000001</v>
      </c>
    </row>
    <row r="252" spans="1:9" ht="18">
      <c r="A252" s="9" t="s">
        <v>235</v>
      </c>
      <c r="B252" s="9"/>
      <c r="C252" s="32">
        <f t="shared" si="54"/>
        <v>68300</v>
      </c>
      <c r="D252" s="33">
        <f t="shared" si="52"/>
        <v>58200</v>
      </c>
      <c r="E252" s="86">
        <v>57300</v>
      </c>
      <c r="F252" s="33"/>
      <c r="G252" s="9">
        <v>11.3</v>
      </c>
      <c r="H252" s="9">
        <v>44.03</v>
      </c>
      <c r="I252" s="37">
        <f t="shared" si="53"/>
        <v>28956.769800000002</v>
      </c>
    </row>
    <row r="253" spans="1:9" ht="18">
      <c r="A253" s="9" t="s">
        <v>209</v>
      </c>
      <c r="B253" s="9"/>
      <c r="C253" s="32">
        <f t="shared" si="54"/>
        <v>68300</v>
      </c>
      <c r="D253" s="33">
        <f t="shared" si="52"/>
        <v>58200</v>
      </c>
      <c r="E253" s="86">
        <v>57300</v>
      </c>
      <c r="F253" s="33">
        <f>D253+2500</f>
        <v>60700</v>
      </c>
      <c r="G253" s="9">
        <v>11.62</v>
      </c>
      <c r="H253" s="9">
        <v>47.2</v>
      </c>
      <c r="I253" s="37">
        <f>(H253*G253)*D253/1000</f>
        <v>31920.604799999997</v>
      </c>
    </row>
    <row r="254" spans="1:9" ht="18">
      <c r="A254" s="9" t="s">
        <v>203</v>
      </c>
      <c r="B254" s="9"/>
      <c r="C254" s="32">
        <f t="shared" si="54"/>
        <v>68300</v>
      </c>
      <c r="D254" s="33">
        <f>E254+900</f>
        <v>58200</v>
      </c>
      <c r="E254" s="86">
        <v>57300</v>
      </c>
      <c r="F254" s="33">
        <f>D254+2500</f>
        <v>60700</v>
      </c>
      <c r="G254" s="9">
        <v>11.62</v>
      </c>
      <c r="H254" s="9">
        <v>62.55</v>
      </c>
      <c r="I254" s="37">
        <f>(H254*G254)*D254/1000</f>
        <v>42301.56419999999</v>
      </c>
    </row>
    <row r="255" spans="1:9" ht="18">
      <c r="A255" s="9" t="s">
        <v>312</v>
      </c>
      <c r="B255" s="9"/>
      <c r="C255" s="32">
        <f t="shared" si="54"/>
        <v>68300</v>
      </c>
      <c r="D255" s="33">
        <f>E255+900</f>
        <v>58200</v>
      </c>
      <c r="E255" s="86">
        <v>57300</v>
      </c>
      <c r="F255" s="33">
        <f>D255+2500</f>
        <v>60700</v>
      </c>
      <c r="G255" s="9" t="s">
        <v>329</v>
      </c>
      <c r="H255" s="9">
        <v>54.9</v>
      </c>
      <c r="I255" s="37" t="e">
        <f>(H255*G255)*D255/1000</f>
        <v>#VALUE!</v>
      </c>
    </row>
    <row r="256" spans="1:9" ht="18">
      <c r="A256" s="9" t="s">
        <v>313</v>
      </c>
      <c r="B256" s="9"/>
      <c r="C256" s="32">
        <f t="shared" si="54"/>
        <v>68300</v>
      </c>
      <c r="D256" s="33">
        <f t="shared" si="52"/>
        <v>58200</v>
      </c>
      <c r="E256" s="86">
        <v>57300</v>
      </c>
      <c r="F256" s="33">
        <f t="shared" si="51"/>
        <v>60700</v>
      </c>
      <c r="G256" s="9">
        <v>11.6</v>
      </c>
      <c r="H256" s="9">
        <v>62.15</v>
      </c>
      <c r="I256" s="37">
        <f t="shared" si="53"/>
        <v>41958.708</v>
      </c>
    </row>
    <row r="257" spans="1:9" ht="18">
      <c r="A257" s="9" t="s">
        <v>356</v>
      </c>
      <c r="B257" s="9"/>
      <c r="C257" s="32">
        <f t="shared" si="54"/>
        <v>68300</v>
      </c>
      <c r="D257" s="33">
        <f>E257+900</f>
        <v>58200</v>
      </c>
      <c r="E257" s="86">
        <v>57300</v>
      </c>
      <c r="F257" s="33"/>
      <c r="G257" s="9">
        <v>11.42</v>
      </c>
      <c r="H257" s="9">
        <v>82.47</v>
      </c>
      <c r="I257" s="37">
        <f t="shared" si="53"/>
        <v>54813.19068</v>
      </c>
    </row>
    <row r="258" spans="1:9" ht="18">
      <c r="A258" s="9" t="s">
        <v>314</v>
      </c>
      <c r="B258" s="9"/>
      <c r="C258" s="32">
        <f>E258+11000</f>
        <v>68300</v>
      </c>
      <c r="D258" s="33">
        <f>E258+900</f>
        <v>58200</v>
      </c>
      <c r="E258" s="86">
        <v>57300</v>
      </c>
      <c r="F258" s="33"/>
      <c r="G258" s="9" t="s">
        <v>328</v>
      </c>
      <c r="H258" s="9">
        <v>90.29</v>
      </c>
      <c r="I258" s="37" t="e">
        <f>(H258*G258)*D258/1000</f>
        <v>#VALUE!</v>
      </c>
    </row>
    <row r="259" spans="1:9" ht="18">
      <c r="A259" s="9" t="s">
        <v>355</v>
      </c>
      <c r="B259" s="9"/>
      <c r="C259" s="32">
        <f>E259+11000</f>
        <v>68300</v>
      </c>
      <c r="D259" s="33">
        <f>E259+900</f>
        <v>58200</v>
      </c>
      <c r="E259" s="86">
        <v>57300</v>
      </c>
      <c r="F259" s="33"/>
      <c r="G259" s="9">
        <v>11.34</v>
      </c>
      <c r="H259" s="9">
        <v>128.24</v>
      </c>
      <c r="I259" s="37">
        <f>(H259*G259)*D259/1000</f>
        <v>84636.86112</v>
      </c>
    </row>
    <row r="260" spans="1:9" ht="17.25" customHeight="1">
      <c r="A260" s="154" t="s">
        <v>105</v>
      </c>
      <c r="B260" s="154"/>
      <c r="C260" s="154"/>
      <c r="D260" s="154"/>
      <c r="E260" s="154"/>
      <c r="F260" s="154"/>
      <c r="G260" s="154"/>
      <c r="H260" s="155"/>
      <c r="I260" s="37"/>
    </row>
    <row r="261" spans="1:9" ht="18">
      <c r="A261" s="9" t="s">
        <v>315</v>
      </c>
      <c r="B261" s="9"/>
      <c r="C261" s="32">
        <f>E261+12000</f>
        <v>75800</v>
      </c>
      <c r="D261" s="33">
        <f>E261+900</f>
        <v>64700</v>
      </c>
      <c r="E261" s="34">
        <v>63800</v>
      </c>
      <c r="F261" s="33">
        <f>D261+2500</f>
        <v>67200</v>
      </c>
      <c r="G261" s="9">
        <v>7.85</v>
      </c>
      <c r="H261" s="9">
        <v>1.19</v>
      </c>
      <c r="I261" s="37">
        <f>(H261*G261)*D261/1000</f>
        <v>604.3950500000001</v>
      </c>
    </row>
    <row r="262" spans="1:9" ht="18">
      <c r="A262" s="9" t="s">
        <v>106</v>
      </c>
      <c r="B262" s="9"/>
      <c r="C262" s="32">
        <f aca="true" t="shared" si="55" ref="C262:C279">E262+12000</f>
        <v>74300</v>
      </c>
      <c r="D262" s="33">
        <f aca="true" t="shared" si="56" ref="D262:D278">E262+900</f>
        <v>63200</v>
      </c>
      <c r="E262" s="34">
        <v>62300</v>
      </c>
      <c r="F262" s="33">
        <f aca="true" t="shared" si="57" ref="F262:F268">D262+2500</f>
        <v>65700</v>
      </c>
      <c r="G262" s="9">
        <v>7.85</v>
      </c>
      <c r="H262" s="9">
        <v>1.32</v>
      </c>
      <c r="I262" s="37">
        <f aca="true" t="shared" si="58" ref="I262:I273">(H262*G262)*D262/1000</f>
        <v>654.8784</v>
      </c>
    </row>
    <row r="263" spans="1:9" ht="18">
      <c r="A263" s="9" t="s">
        <v>107</v>
      </c>
      <c r="B263" s="9"/>
      <c r="C263" s="32">
        <f t="shared" si="55"/>
        <v>74300</v>
      </c>
      <c r="D263" s="33">
        <f t="shared" si="56"/>
        <v>63200</v>
      </c>
      <c r="E263" s="34">
        <v>62300</v>
      </c>
      <c r="F263" s="33">
        <f t="shared" si="57"/>
        <v>65700</v>
      </c>
      <c r="G263" s="9">
        <v>7.8</v>
      </c>
      <c r="H263" s="9">
        <v>1.71</v>
      </c>
      <c r="I263" s="37">
        <f t="shared" si="58"/>
        <v>842.9616</v>
      </c>
    </row>
    <row r="264" spans="1:9" ht="18">
      <c r="A264" s="9" t="s">
        <v>195</v>
      </c>
      <c r="B264" s="9"/>
      <c r="C264" s="32">
        <f t="shared" si="55"/>
        <v>74300</v>
      </c>
      <c r="D264" s="33">
        <f t="shared" si="56"/>
        <v>63200</v>
      </c>
      <c r="E264" s="34">
        <v>62300</v>
      </c>
      <c r="F264" s="33">
        <f t="shared" si="57"/>
        <v>65700</v>
      </c>
      <c r="G264" s="9" t="s">
        <v>470</v>
      </c>
      <c r="H264" s="9">
        <v>2.46</v>
      </c>
      <c r="I264" s="37" t="e">
        <f>(H264*G264)*D264/1000</f>
        <v>#VALUE!</v>
      </c>
    </row>
    <row r="265" spans="1:9" ht="18">
      <c r="A265" s="9" t="s">
        <v>108</v>
      </c>
      <c r="B265" s="9"/>
      <c r="C265" s="32">
        <f t="shared" si="55"/>
        <v>74300</v>
      </c>
      <c r="D265" s="33">
        <f t="shared" si="56"/>
        <v>63200</v>
      </c>
      <c r="E265" s="34">
        <v>62300</v>
      </c>
      <c r="F265" s="33">
        <f t="shared" si="57"/>
        <v>65700</v>
      </c>
      <c r="G265" s="9">
        <v>7.8</v>
      </c>
      <c r="H265" s="9">
        <v>3.2</v>
      </c>
      <c r="I265" s="37">
        <f t="shared" si="58"/>
        <v>1577.472</v>
      </c>
    </row>
    <row r="266" spans="1:9" ht="18">
      <c r="A266" s="9" t="s">
        <v>109</v>
      </c>
      <c r="B266" s="9"/>
      <c r="C266" s="32">
        <f t="shared" si="55"/>
        <v>74300</v>
      </c>
      <c r="D266" s="33">
        <f t="shared" si="56"/>
        <v>63200</v>
      </c>
      <c r="E266" s="34">
        <v>62300</v>
      </c>
      <c r="F266" s="33">
        <f t="shared" si="57"/>
        <v>65700</v>
      </c>
      <c r="G266" s="9" t="s">
        <v>471</v>
      </c>
      <c r="H266" s="9">
        <v>4</v>
      </c>
      <c r="I266" s="37" t="e">
        <f t="shared" si="58"/>
        <v>#VALUE!</v>
      </c>
    </row>
    <row r="267" spans="1:9" ht="18">
      <c r="A267" s="9" t="s">
        <v>357</v>
      </c>
      <c r="B267" s="9"/>
      <c r="C267" s="32">
        <f t="shared" si="55"/>
        <v>74300</v>
      </c>
      <c r="D267" s="33">
        <f t="shared" si="56"/>
        <v>63200</v>
      </c>
      <c r="E267" s="34">
        <v>62300</v>
      </c>
      <c r="F267" s="33">
        <f t="shared" si="57"/>
        <v>65700</v>
      </c>
      <c r="G267" s="9">
        <v>7.85</v>
      </c>
      <c r="H267" s="9">
        <v>4.35</v>
      </c>
      <c r="I267" s="37">
        <f t="shared" si="58"/>
        <v>2158.1219999999994</v>
      </c>
    </row>
    <row r="268" spans="1:9" ht="18">
      <c r="A268" s="9" t="s">
        <v>110</v>
      </c>
      <c r="B268" s="9"/>
      <c r="C268" s="32">
        <f t="shared" si="55"/>
        <v>74300</v>
      </c>
      <c r="D268" s="33">
        <f t="shared" si="56"/>
        <v>63200</v>
      </c>
      <c r="E268" s="34">
        <v>62300</v>
      </c>
      <c r="F268" s="33">
        <f t="shared" si="57"/>
        <v>65700</v>
      </c>
      <c r="G268" s="9">
        <v>7.85</v>
      </c>
      <c r="H268" s="9">
        <v>5.14</v>
      </c>
      <c r="I268" s="37">
        <f t="shared" si="58"/>
        <v>2550.0568</v>
      </c>
    </row>
    <row r="269" spans="1:9" ht="18">
      <c r="A269" s="9" t="s">
        <v>358</v>
      </c>
      <c r="B269" s="9"/>
      <c r="C269" s="32">
        <f t="shared" si="55"/>
        <v>74300</v>
      </c>
      <c r="D269" s="33">
        <f t="shared" si="56"/>
        <v>63200</v>
      </c>
      <c r="E269" s="34">
        <v>62300</v>
      </c>
      <c r="F269" s="33"/>
      <c r="G269" s="9">
        <v>7.8</v>
      </c>
      <c r="H269" s="9">
        <v>4.13</v>
      </c>
      <c r="I269" s="37">
        <f t="shared" si="58"/>
        <v>2035.9247999999998</v>
      </c>
    </row>
    <row r="270" spans="1:9" ht="18">
      <c r="A270" s="9" t="s">
        <v>180</v>
      </c>
      <c r="B270" s="9"/>
      <c r="C270" s="32">
        <f t="shared" si="55"/>
        <v>74300</v>
      </c>
      <c r="D270" s="33">
        <f t="shared" si="56"/>
        <v>63200</v>
      </c>
      <c r="E270" s="34">
        <v>62300</v>
      </c>
      <c r="F270" s="33">
        <f>D270+2500</f>
        <v>65700</v>
      </c>
      <c r="G270" s="9">
        <v>6</v>
      </c>
      <c r="H270" s="9">
        <v>4.8</v>
      </c>
      <c r="I270" s="37">
        <f t="shared" si="58"/>
        <v>1820.1599999999999</v>
      </c>
    </row>
    <row r="271" spans="1:9" ht="18">
      <c r="A271" s="9" t="s">
        <v>111</v>
      </c>
      <c r="B271" s="9" t="s">
        <v>477</v>
      </c>
      <c r="C271" s="32">
        <f t="shared" si="55"/>
        <v>74300</v>
      </c>
      <c r="D271" s="33">
        <f t="shared" si="56"/>
        <v>63200</v>
      </c>
      <c r="E271" s="34">
        <v>62300</v>
      </c>
      <c r="F271" s="33">
        <f>D271+2500</f>
        <v>65700</v>
      </c>
      <c r="G271" s="9">
        <v>7.8</v>
      </c>
      <c r="H271" s="9">
        <v>6.6</v>
      </c>
      <c r="I271" s="37">
        <f t="shared" si="58"/>
        <v>3253.536</v>
      </c>
    </row>
    <row r="272" spans="1:9" ht="18">
      <c r="A272" s="9" t="s">
        <v>134</v>
      </c>
      <c r="B272" s="74"/>
      <c r="C272" s="32">
        <f t="shared" si="55"/>
        <v>74300</v>
      </c>
      <c r="D272" s="33">
        <f t="shared" si="56"/>
        <v>63200</v>
      </c>
      <c r="E272" s="34">
        <v>62300</v>
      </c>
      <c r="F272" s="33">
        <f>D272+2500</f>
        <v>65700</v>
      </c>
      <c r="G272" s="10">
        <v>10.5</v>
      </c>
      <c r="H272" s="79">
        <v>7.6</v>
      </c>
      <c r="I272" s="37">
        <f t="shared" si="58"/>
        <v>5043.36</v>
      </c>
    </row>
    <row r="273" spans="1:9" ht="18">
      <c r="A273" s="9" t="s">
        <v>263</v>
      </c>
      <c r="B273" s="74"/>
      <c r="C273" s="32">
        <f t="shared" si="55"/>
        <v>74300</v>
      </c>
      <c r="D273" s="33">
        <f t="shared" si="56"/>
        <v>63200</v>
      </c>
      <c r="E273" s="34">
        <v>62300</v>
      </c>
      <c r="F273" s="33"/>
      <c r="G273" s="10">
        <v>7.8</v>
      </c>
      <c r="H273" s="79">
        <v>8.64</v>
      </c>
      <c r="I273" s="37">
        <f t="shared" si="58"/>
        <v>4259.1744</v>
      </c>
    </row>
    <row r="274" spans="1:9" ht="18">
      <c r="A274" s="9" t="s">
        <v>191</v>
      </c>
      <c r="B274" s="9"/>
      <c r="C274" s="32">
        <f t="shared" si="55"/>
        <v>74300</v>
      </c>
      <c r="D274" s="33">
        <f t="shared" si="56"/>
        <v>63200</v>
      </c>
      <c r="E274" s="34">
        <v>62300</v>
      </c>
      <c r="F274" s="33">
        <f>D274+2500</f>
        <v>65700</v>
      </c>
      <c r="G274" s="9">
        <v>10.5</v>
      </c>
      <c r="H274" s="9">
        <v>9.3</v>
      </c>
      <c r="I274" s="37">
        <f aca="true" t="shared" si="59" ref="I274:I279">(H274*G274)*D274/1000</f>
        <v>6171.48</v>
      </c>
    </row>
    <row r="275" spans="1:9" ht="18">
      <c r="A275" s="9" t="s">
        <v>240</v>
      </c>
      <c r="B275" s="9"/>
      <c r="C275" s="32">
        <f t="shared" si="55"/>
        <v>74300</v>
      </c>
      <c r="D275" s="33">
        <f t="shared" si="56"/>
        <v>63200</v>
      </c>
      <c r="E275" s="34">
        <v>62300</v>
      </c>
      <c r="F275" s="33"/>
      <c r="G275" s="9">
        <v>5.95</v>
      </c>
      <c r="H275" s="9">
        <v>9.82</v>
      </c>
      <c r="I275" s="37">
        <f t="shared" si="59"/>
        <v>3692.7128000000002</v>
      </c>
    </row>
    <row r="276" spans="1:9" ht="18">
      <c r="A276" s="9" t="s">
        <v>176</v>
      </c>
      <c r="B276" s="9"/>
      <c r="C276" s="32">
        <f t="shared" si="55"/>
        <v>74300</v>
      </c>
      <c r="D276" s="33">
        <f t="shared" si="56"/>
        <v>63200</v>
      </c>
      <c r="E276" s="34">
        <v>62300</v>
      </c>
      <c r="F276" s="33"/>
      <c r="G276" s="9">
        <v>5.95</v>
      </c>
      <c r="H276" s="9">
        <v>12.53</v>
      </c>
      <c r="I276" s="37">
        <f t="shared" si="59"/>
        <v>4711.7812</v>
      </c>
    </row>
    <row r="277" spans="1:9" ht="18">
      <c r="A277" s="9" t="s">
        <v>243</v>
      </c>
      <c r="B277" s="9"/>
      <c r="C277" s="32">
        <f t="shared" si="55"/>
        <v>74300</v>
      </c>
      <c r="D277" s="33">
        <f t="shared" si="56"/>
        <v>63200</v>
      </c>
      <c r="E277" s="34">
        <v>62300</v>
      </c>
      <c r="F277" s="33"/>
      <c r="G277" s="9">
        <v>7.8</v>
      </c>
      <c r="H277" s="9">
        <v>14.7</v>
      </c>
      <c r="I277" s="37">
        <f t="shared" si="59"/>
        <v>7246.512</v>
      </c>
    </row>
    <row r="278" spans="1:9" ht="18">
      <c r="A278" s="9" t="s">
        <v>241</v>
      </c>
      <c r="B278" s="9"/>
      <c r="C278" s="32">
        <f t="shared" si="55"/>
        <v>74300</v>
      </c>
      <c r="D278" s="33">
        <f t="shared" si="56"/>
        <v>63200</v>
      </c>
      <c r="E278" s="34">
        <v>62300</v>
      </c>
      <c r="F278" s="33"/>
      <c r="G278" s="9">
        <v>7.8</v>
      </c>
      <c r="H278" s="9">
        <v>15.76</v>
      </c>
      <c r="I278" s="37">
        <f t="shared" si="59"/>
        <v>7769.049599999999</v>
      </c>
    </row>
    <row r="279" spans="1:9" ht="18">
      <c r="A279" s="9" t="s">
        <v>104</v>
      </c>
      <c r="B279" s="9"/>
      <c r="C279" s="32">
        <f t="shared" si="55"/>
        <v>74300</v>
      </c>
      <c r="D279" s="33">
        <f>E279+900</f>
        <v>63200</v>
      </c>
      <c r="E279" s="34">
        <v>62300</v>
      </c>
      <c r="F279" s="33">
        <f>D279+2500</f>
        <v>65700</v>
      </c>
      <c r="G279" s="9" t="s">
        <v>279</v>
      </c>
      <c r="H279" s="9">
        <v>17.66</v>
      </c>
      <c r="I279" s="37" t="e">
        <f t="shared" si="59"/>
        <v>#VALUE!</v>
      </c>
    </row>
    <row r="280" spans="1:9" ht="17.25" customHeight="1">
      <c r="A280" s="135" t="s">
        <v>434</v>
      </c>
      <c r="B280" s="89"/>
      <c r="C280" s="32"/>
      <c r="D280" s="89"/>
      <c r="E280" s="89"/>
      <c r="F280" s="89"/>
      <c r="G280" s="89"/>
      <c r="H280" s="89"/>
      <c r="I280" s="61"/>
    </row>
    <row r="281" spans="1:9" ht="18">
      <c r="A281" s="71" t="s">
        <v>316</v>
      </c>
      <c r="B281" s="9"/>
      <c r="C281" s="32">
        <f>E281+9000</f>
        <v>54800</v>
      </c>
      <c r="D281" s="33">
        <f>E281+800</f>
        <v>46600</v>
      </c>
      <c r="E281" s="90">
        <v>45800</v>
      </c>
      <c r="F281" s="33">
        <f>D281+2500</f>
        <v>49100</v>
      </c>
      <c r="G281" s="9">
        <v>6</v>
      </c>
      <c r="H281" s="9">
        <v>0.63</v>
      </c>
      <c r="I281" s="37">
        <f aca="true" t="shared" si="60" ref="I281:I286">(H281*G281)*D281/1000</f>
        <v>176.148</v>
      </c>
    </row>
    <row r="282" spans="1:9" ht="18">
      <c r="A282" s="71" t="s">
        <v>317</v>
      </c>
      <c r="B282" s="9"/>
      <c r="C282" s="32">
        <f aca="true" t="shared" si="61" ref="C282:C324">E282+9000</f>
        <v>53200</v>
      </c>
      <c r="D282" s="33">
        <f>E282+800</f>
        <v>45000</v>
      </c>
      <c r="E282" s="90">
        <v>44200</v>
      </c>
      <c r="F282" s="33">
        <f>D282+2500</f>
        <v>47500</v>
      </c>
      <c r="G282" s="9">
        <v>6.05</v>
      </c>
      <c r="H282" s="9">
        <v>1</v>
      </c>
      <c r="I282" s="37">
        <f t="shared" si="60"/>
        <v>272.25</v>
      </c>
    </row>
    <row r="283" spans="1:9" ht="18">
      <c r="A283" s="71" t="s">
        <v>138</v>
      </c>
      <c r="B283" s="9"/>
      <c r="C283" s="32">
        <f t="shared" si="61"/>
        <v>51700</v>
      </c>
      <c r="D283" s="33">
        <f aca="true" t="shared" si="62" ref="D283:D325">E283+800</f>
        <v>43500</v>
      </c>
      <c r="E283" s="90">
        <v>42700</v>
      </c>
      <c r="F283" s="33">
        <f aca="true" t="shared" si="63" ref="F283:F303">D283+2500</f>
        <v>46000</v>
      </c>
      <c r="G283" s="9">
        <v>6</v>
      </c>
      <c r="H283" s="9">
        <v>1.3</v>
      </c>
      <c r="I283" s="37">
        <f t="shared" si="60"/>
        <v>339.30000000000007</v>
      </c>
    </row>
    <row r="284" spans="1:9" ht="18">
      <c r="A284" s="71" t="s">
        <v>214</v>
      </c>
      <c r="B284" s="9"/>
      <c r="C284" s="32">
        <f t="shared" si="61"/>
        <v>53200</v>
      </c>
      <c r="D284" s="33">
        <f t="shared" si="62"/>
        <v>45000</v>
      </c>
      <c r="E284" s="90">
        <v>44200</v>
      </c>
      <c r="F284" s="33"/>
      <c r="G284" s="9">
        <v>6</v>
      </c>
      <c r="H284" s="9">
        <v>1.22</v>
      </c>
      <c r="I284" s="37">
        <f t="shared" si="60"/>
        <v>329.4</v>
      </c>
    </row>
    <row r="285" spans="1:9" ht="18">
      <c r="A285" s="71" t="s">
        <v>135</v>
      </c>
      <c r="B285" s="9"/>
      <c r="C285" s="32">
        <f t="shared" si="61"/>
        <v>51700</v>
      </c>
      <c r="D285" s="33">
        <f t="shared" si="62"/>
        <v>43500</v>
      </c>
      <c r="E285" s="90">
        <v>42700</v>
      </c>
      <c r="F285" s="33">
        <f t="shared" si="63"/>
        <v>46000</v>
      </c>
      <c r="G285" s="9">
        <v>6.05</v>
      </c>
      <c r="H285" s="9">
        <v>1.5</v>
      </c>
      <c r="I285" s="37">
        <f t="shared" si="60"/>
        <v>394.76249999999993</v>
      </c>
    </row>
    <row r="286" spans="1:9" ht="18">
      <c r="A286" s="71" t="s">
        <v>215</v>
      </c>
      <c r="B286" s="9"/>
      <c r="C286" s="32">
        <f t="shared" si="61"/>
        <v>53200</v>
      </c>
      <c r="D286" s="33">
        <f t="shared" si="62"/>
        <v>45000</v>
      </c>
      <c r="E286" s="90">
        <v>44200</v>
      </c>
      <c r="F286" s="33"/>
      <c r="G286" s="9">
        <v>6</v>
      </c>
      <c r="H286" s="9">
        <v>1.3</v>
      </c>
      <c r="I286" s="37">
        <f t="shared" si="60"/>
        <v>351.00000000000006</v>
      </c>
    </row>
    <row r="287" spans="1:9" s="16" customFormat="1" ht="18">
      <c r="A287" s="91" t="s">
        <v>44</v>
      </c>
      <c r="B287" s="92"/>
      <c r="C287" s="32">
        <f t="shared" si="61"/>
        <v>51700</v>
      </c>
      <c r="D287" s="93">
        <f t="shared" si="62"/>
        <v>43500</v>
      </c>
      <c r="E287" s="123">
        <v>42700</v>
      </c>
      <c r="F287" s="93">
        <f t="shared" si="63"/>
        <v>46000</v>
      </c>
      <c r="G287" s="92">
        <v>6</v>
      </c>
      <c r="H287" s="92">
        <v>1.8</v>
      </c>
      <c r="I287" s="94">
        <f aca="true" t="shared" si="64" ref="I287:I294">(H287*G287)*D287/1000</f>
        <v>469.80000000000007</v>
      </c>
    </row>
    <row r="288" spans="1:9" ht="18">
      <c r="A288" s="71" t="s">
        <v>478</v>
      </c>
      <c r="B288" s="9"/>
      <c r="C288" s="32">
        <f t="shared" si="61"/>
        <v>51900</v>
      </c>
      <c r="D288" s="33">
        <f>E288+800</f>
        <v>43700</v>
      </c>
      <c r="E288" s="90">
        <v>42900</v>
      </c>
      <c r="F288" s="33">
        <f>D288+2500</f>
        <v>46200</v>
      </c>
      <c r="G288" s="9">
        <v>6</v>
      </c>
      <c r="H288" s="9"/>
      <c r="I288" s="37">
        <f>(H288*G288)*D288/1000</f>
        <v>0</v>
      </c>
    </row>
    <row r="289" spans="1:9" ht="18">
      <c r="A289" s="71" t="s">
        <v>52</v>
      </c>
      <c r="B289" s="9"/>
      <c r="C289" s="32">
        <f t="shared" si="61"/>
        <v>51500</v>
      </c>
      <c r="D289" s="33">
        <f t="shared" si="62"/>
        <v>43300</v>
      </c>
      <c r="E289" s="90">
        <v>42500</v>
      </c>
      <c r="F289" s="33">
        <f t="shared" si="63"/>
        <v>45800</v>
      </c>
      <c r="G289" s="9">
        <v>6</v>
      </c>
      <c r="H289" s="9">
        <v>1.85</v>
      </c>
      <c r="I289" s="37">
        <f t="shared" si="64"/>
        <v>480.63000000000005</v>
      </c>
    </row>
    <row r="290" spans="1:9" ht="18">
      <c r="A290" s="71" t="s">
        <v>47</v>
      </c>
      <c r="B290" s="9"/>
      <c r="C290" s="32">
        <f t="shared" si="61"/>
        <v>51500</v>
      </c>
      <c r="D290" s="33">
        <f t="shared" si="62"/>
        <v>43300</v>
      </c>
      <c r="E290" s="90">
        <v>42500</v>
      </c>
      <c r="F290" s="33">
        <f t="shared" si="63"/>
        <v>45800</v>
      </c>
      <c r="G290" s="9">
        <v>6.05</v>
      </c>
      <c r="H290" s="42">
        <v>2</v>
      </c>
      <c r="I290" s="37">
        <f t="shared" si="64"/>
        <v>523.93</v>
      </c>
    </row>
    <row r="291" spans="1:9" ht="18">
      <c r="A291" s="71" t="s">
        <v>303</v>
      </c>
      <c r="B291" s="9"/>
      <c r="C291" s="32">
        <f t="shared" si="61"/>
        <v>53200</v>
      </c>
      <c r="D291" s="33">
        <f>E291+800</f>
        <v>45000</v>
      </c>
      <c r="E291" s="90">
        <v>44200</v>
      </c>
      <c r="F291" s="33"/>
      <c r="G291" s="9">
        <v>6</v>
      </c>
      <c r="H291" s="42">
        <v>1.9</v>
      </c>
      <c r="I291" s="37">
        <f t="shared" si="64"/>
        <v>512.9999999999999</v>
      </c>
    </row>
    <row r="292" spans="1:9" ht="18">
      <c r="A292" s="71" t="s">
        <v>54</v>
      </c>
      <c r="B292" s="9"/>
      <c r="C292" s="32">
        <f t="shared" si="61"/>
        <v>51600</v>
      </c>
      <c r="D292" s="33">
        <f t="shared" si="62"/>
        <v>43400</v>
      </c>
      <c r="E292" s="90">
        <v>42600</v>
      </c>
      <c r="F292" s="33">
        <f t="shared" si="63"/>
        <v>45900</v>
      </c>
      <c r="G292" s="9">
        <v>6</v>
      </c>
      <c r="H292" s="9">
        <v>2.5</v>
      </c>
      <c r="I292" s="37">
        <f t="shared" si="64"/>
        <v>651</v>
      </c>
    </row>
    <row r="293" spans="1:9" ht="18">
      <c r="A293" s="71" t="s">
        <v>285</v>
      </c>
      <c r="B293" s="9"/>
      <c r="C293" s="32">
        <f t="shared" si="61"/>
        <v>50800</v>
      </c>
      <c r="D293" s="33">
        <f>E293+800</f>
        <v>42600</v>
      </c>
      <c r="E293" s="90">
        <v>41800</v>
      </c>
      <c r="F293" s="33"/>
      <c r="G293" s="9">
        <v>6</v>
      </c>
      <c r="H293" s="42">
        <v>3.45</v>
      </c>
      <c r="I293" s="37">
        <f>(H293*G293)*D293/1000</f>
        <v>881.8200000000002</v>
      </c>
    </row>
    <row r="294" spans="1:9" ht="18">
      <c r="A294" s="71" t="s">
        <v>276</v>
      </c>
      <c r="B294" s="9"/>
      <c r="C294" s="32">
        <f t="shared" si="61"/>
        <v>51900</v>
      </c>
      <c r="D294" s="33">
        <f>E294+800</f>
        <v>43700</v>
      </c>
      <c r="E294" s="90">
        <v>42900</v>
      </c>
      <c r="F294" s="33">
        <f>D294+2500</f>
        <v>46200</v>
      </c>
      <c r="G294" s="9">
        <v>5.95</v>
      </c>
      <c r="H294" s="9">
        <v>1.63</v>
      </c>
      <c r="I294" s="37">
        <f t="shared" si="64"/>
        <v>423.82444999999996</v>
      </c>
    </row>
    <row r="295" spans="1:9" ht="18">
      <c r="A295" s="71" t="s">
        <v>181</v>
      </c>
      <c r="B295" s="9"/>
      <c r="C295" s="32">
        <f t="shared" si="61"/>
        <v>51500</v>
      </c>
      <c r="D295" s="33">
        <f t="shared" si="62"/>
        <v>43300</v>
      </c>
      <c r="E295" s="90">
        <v>42500</v>
      </c>
      <c r="F295" s="33">
        <f t="shared" si="63"/>
        <v>45800</v>
      </c>
      <c r="G295" s="9">
        <v>6.05</v>
      </c>
      <c r="H295" s="9">
        <v>2.4</v>
      </c>
      <c r="I295" s="37">
        <f aca="true" t="shared" si="65" ref="I295:I305">(H295*G295)*D295/1000</f>
        <v>628.716</v>
      </c>
    </row>
    <row r="296" spans="1:9" ht="18">
      <c r="A296" s="71" t="s">
        <v>121</v>
      </c>
      <c r="B296" s="9"/>
      <c r="C296" s="32">
        <f>E296+9000</f>
        <v>50800</v>
      </c>
      <c r="D296" s="33">
        <f t="shared" si="62"/>
        <v>42600</v>
      </c>
      <c r="E296" s="90">
        <v>41800</v>
      </c>
      <c r="F296" s="33">
        <f t="shared" si="63"/>
        <v>45100</v>
      </c>
      <c r="G296" s="9">
        <v>6.05</v>
      </c>
      <c r="H296" s="9">
        <v>3</v>
      </c>
      <c r="I296" s="37">
        <f t="shared" si="65"/>
        <v>773.1899999999998</v>
      </c>
    </row>
    <row r="297" spans="1:9" ht="18">
      <c r="A297" s="71" t="s">
        <v>340</v>
      </c>
      <c r="B297" s="9"/>
      <c r="C297" s="32">
        <f t="shared" si="61"/>
        <v>50800</v>
      </c>
      <c r="D297" s="33">
        <f>E297+800</f>
        <v>42600</v>
      </c>
      <c r="E297" s="90">
        <v>41800</v>
      </c>
      <c r="F297" s="33">
        <f>D297+2500</f>
        <v>45100</v>
      </c>
      <c r="G297" s="9">
        <v>6</v>
      </c>
      <c r="H297" s="9">
        <v>2.7</v>
      </c>
      <c r="I297" s="37">
        <f t="shared" si="65"/>
        <v>690.1200000000001</v>
      </c>
    </row>
    <row r="298" spans="1:9" ht="18">
      <c r="A298" s="71" t="s">
        <v>277</v>
      </c>
      <c r="B298" s="9"/>
      <c r="C298" s="32">
        <f t="shared" si="61"/>
        <v>50800</v>
      </c>
      <c r="D298" s="33">
        <f t="shared" si="62"/>
        <v>42600</v>
      </c>
      <c r="E298" s="90">
        <v>41800</v>
      </c>
      <c r="F298" s="33">
        <f t="shared" si="63"/>
        <v>45100</v>
      </c>
      <c r="G298" s="9">
        <v>6</v>
      </c>
      <c r="H298" s="9">
        <v>3.91</v>
      </c>
      <c r="I298" s="37">
        <f t="shared" si="65"/>
        <v>999.396</v>
      </c>
    </row>
    <row r="299" spans="1:9" ht="18">
      <c r="A299" s="71" t="s">
        <v>216</v>
      </c>
      <c r="B299" s="9"/>
      <c r="C299" s="32">
        <f t="shared" si="61"/>
        <v>50800</v>
      </c>
      <c r="D299" s="33">
        <f t="shared" si="62"/>
        <v>42600</v>
      </c>
      <c r="E299" s="90">
        <v>41800</v>
      </c>
      <c r="F299" s="33">
        <f t="shared" si="63"/>
        <v>45100</v>
      </c>
      <c r="G299" s="9">
        <v>6</v>
      </c>
      <c r="H299" s="9">
        <v>3.07</v>
      </c>
      <c r="I299" s="37">
        <f t="shared" si="65"/>
        <v>784.6919999999999</v>
      </c>
    </row>
    <row r="300" spans="1:9" ht="18">
      <c r="A300" s="71" t="s">
        <v>182</v>
      </c>
      <c r="B300" s="9"/>
      <c r="C300" s="32">
        <f t="shared" si="61"/>
        <v>50800</v>
      </c>
      <c r="D300" s="33">
        <f t="shared" si="62"/>
        <v>42600</v>
      </c>
      <c r="E300" s="90">
        <v>41800</v>
      </c>
      <c r="F300" s="33">
        <f t="shared" si="63"/>
        <v>45100</v>
      </c>
      <c r="G300" s="9">
        <v>6.05</v>
      </c>
      <c r="H300" s="9">
        <v>4.45</v>
      </c>
      <c r="I300" s="37">
        <f t="shared" si="65"/>
        <v>1146.8985</v>
      </c>
    </row>
    <row r="301" spans="1:9" ht="18">
      <c r="A301" s="71" t="s">
        <v>136</v>
      </c>
      <c r="B301" s="9"/>
      <c r="C301" s="32">
        <f t="shared" si="61"/>
        <v>50800</v>
      </c>
      <c r="D301" s="33">
        <f>E301+800</f>
        <v>42600</v>
      </c>
      <c r="E301" s="90">
        <v>41800</v>
      </c>
      <c r="F301" s="33">
        <f>D301+2500</f>
        <v>45100</v>
      </c>
      <c r="G301" s="9">
        <v>6.05</v>
      </c>
      <c r="H301" s="9">
        <v>5.41</v>
      </c>
      <c r="I301" s="37">
        <f>(H301*G301)*D301/1000</f>
        <v>1394.3193</v>
      </c>
    </row>
    <row r="302" spans="1:9" ht="18">
      <c r="A302" s="71" t="s">
        <v>278</v>
      </c>
      <c r="B302" s="9"/>
      <c r="C302" s="32">
        <f t="shared" si="61"/>
        <v>50800</v>
      </c>
      <c r="D302" s="33">
        <f t="shared" si="62"/>
        <v>42600</v>
      </c>
      <c r="E302" s="90">
        <v>41800</v>
      </c>
      <c r="F302" s="33">
        <f t="shared" si="63"/>
        <v>45100</v>
      </c>
      <c r="G302" s="9">
        <v>6</v>
      </c>
      <c r="H302" s="9">
        <v>6.84</v>
      </c>
      <c r="I302" s="37">
        <f t="shared" si="65"/>
        <v>1748.304</v>
      </c>
    </row>
    <row r="303" spans="1:9" ht="18">
      <c r="A303" s="71" t="s">
        <v>193</v>
      </c>
      <c r="B303" s="9"/>
      <c r="C303" s="32">
        <f t="shared" si="61"/>
        <v>50800</v>
      </c>
      <c r="D303" s="33">
        <f t="shared" si="62"/>
        <v>42600</v>
      </c>
      <c r="E303" s="90">
        <v>41800</v>
      </c>
      <c r="F303" s="33">
        <f t="shared" si="63"/>
        <v>45100</v>
      </c>
      <c r="G303" s="9">
        <v>6</v>
      </c>
      <c r="H303" s="9">
        <v>3.8</v>
      </c>
      <c r="I303" s="37">
        <f t="shared" si="65"/>
        <v>971.2799999999999</v>
      </c>
    </row>
    <row r="304" spans="1:9" ht="18">
      <c r="A304" s="71" t="s">
        <v>245</v>
      </c>
      <c r="B304" s="9"/>
      <c r="C304" s="32">
        <f t="shared" si="61"/>
        <v>50800</v>
      </c>
      <c r="D304" s="33">
        <f t="shared" si="62"/>
        <v>42600</v>
      </c>
      <c r="E304" s="90">
        <v>41800</v>
      </c>
      <c r="F304" s="33"/>
      <c r="G304" s="9">
        <v>6.05</v>
      </c>
      <c r="H304" s="9">
        <v>5.25</v>
      </c>
      <c r="I304" s="37">
        <f t="shared" si="65"/>
        <v>1353.0825</v>
      </c>
    </row>
    <row r="305" spans="1:9" ht="18">
      <c r="A305" s="71" t="s">
        <v>255</v>
      </c>
      <c r="B305" s="9"/>
      <c r="C305" s="32">
        <f t="shared" si="61"/>
        <v>50800</v>
      </c>
      <c r="D305" s="33">
        <f t="shared" si="62"/>
        <v>42600</v>
      </c>
      <c r="E305" s="90">
        <v>41800</v>
      </c>
      <c r="F305" s="33"/>
      <c r="G305" s="9">
        <v>5.95</v>
      </c>
      <c r="H305" s="9">
        <v>6.82</v>
      </c>
      <c r="I305" s="37">
        <f t="shared" si="65"/>
        <v>1728.6654</v>
      </c>
    </row>
    <row r="306" spans="1:9" ht="18">
      <c r="A306" s="71" t="s">
        <v>244</v>
      </c>
      <c r="B306" s="9"/>
      <c r="C306" s="32">
        <f t="shared" si="61"/>
        <v>50800</v>
      </c>
      <c r="D306" s="33">
        <f t="shared" si="62"/>
        <v>42600</v>
      </c>
      <c r="E306" s="90">
        <v>41800</v>
      </c>
      <c r="F306" s="33"/>
      <c r="G306" s="9">
        <v>6.05</v>
      </c>
      <c r="H306" s="9">
        <v>6.11</v>
      </c>
      <c r="I306" s="37">
        <f aca="true" t="shared" si="66" ref="I306:I325">(H306*G306)*D306/1000</f>
        <v>1574.7303</v>
      </c>
    </row>
    <row r="307" spans="1:9" ht="18">
      <c r="A307" s="71" t="s">
        <v>318</v>
      </c>
      <c r="B307" s="9"/>
      <c r="C307" s="32">
        <f t="shared" si="61"/>
        <v>50800</v>
      </c>
      <c r="D307" s="33">
        <f>E307+800</f>
        <v>42600</v>
      </c>
      <c r="E307" s="90">
        <v>41800</v>
      </c>
      <c r="F307" s="33"/>
      <c r="G307" s="9">
        <v>12</v>
      </c>
      <c r="H307" s="9">
        <v>7.2</v>
      </c>
      <c r="I307" s="37">
        <f>(H307*G307)*D307/1000</f>
        <v>3680.6400000000003</v>
      </c>
    </row>
    <row r="308" spans="1:9" ht="18">
      <c r="A308" s="71" t="s">
        <v>261</v>
      </c>
      <c r="B308" s="9"/>
      <c r="C308" s="32">
        <f t="shared" si="61"/>
        <v>50800</v>
      </c>
      <c r="D308" s="33">
        <f t="shared" si="62"/>
        <v>42600</v>
      </c>
      <c r="E308" s="90">
        <v>41800</v>
      </c>
      <c r="F308" s="33"/>
      <c r="G308" s="9">
        <v>12</v>
      </c>
      <c r="H308" s="9">
        <v>9.4</v>
      </c>
      <c r="I308" s="37">
        <f t="shared" si="66"/>
        <v>4805.280000000001</v>
      </c>
    </row>
    <row r="309" spans="1:9" ht="18">
      <c r="A309" s="71" t="s">
        <v>217</v>
      </c>
      <c r="B309" s="9"/>
      <c r="C309" s="32">
        <f t="shared" si="61"/>
        <v>50800</v>
      </c>
      <c r="D309" s="33">
        <f t="shared" si="62"/>
        <v>42600</v>
      </c>
      <c r="E309" s="90">
        <v>41800</v>
      </c>
      <c r="F309" s="33">
        <f>D309+2500</f>
        <v>45100</v>
      </c>
      <c r="G309" s="9">
        <v>12</v>
      </c>
      <c r="H309" s="9">
        <v>11.8</v>
      </c>
      <c r="I309" s="37">
        <f t="shared" si="66"/>
        <v>6032.160000000001</v>
      </c>
    </row>
    <row r="310" spans="1:9" ht="18">
      <c r="A310" s="71" t="s">
        <v>236</v>
      </c>
      <c r="B310" s="9"/>
      <c r="C310" s="32">
        <f>E310+9000</f>
        <v>50800</v>
      </c>
      <c r="D310" s="33">
        <f t="shared" si="62"/>
        <v>42600</v>
      </c>
      <c r="E310" s="90">
        <v>41800</v>
      </c>
      <c r="F310" s="33"/>
      <c r="G310" s="9">
        <v>12</v>
      </c>
      <c r="H310" s="9">
        <v>14.42</v>
      </c>
      <c r="I310" s="37">
        <f t="shared" si="66"/>
        <v>7371.504</v>
      </c>
    </row>
    <row r="311" spans="1:9" ht="18">
      <c r="A311" s="71" t="s">
        <v>280</v>
      </c>
      <c r="B311" s="9"/>
      <c r="C311" s="32">
        <f t="shared" si="61"/>
        <v>50800</v>
      </c>
      <c r="D311" s="33">
        <f t="shared" si="62"/>
        <v>42600</v>
      </c>
      <c r="E311" s="90">
        <v>41800</v>
      </c>
      <c r="F311" s="33">
        <f>D311+2500</f>
        <v>45100</v>
      </c>
      <c r="G311" s="9">
        <v>12</v>
      </c>
      <c r="H311" s="9">
        <v>6.65</v>
      </c>
      <c r="I311" s="37">
        <f t="shared" si="66"/>
        <v>3399.4800000000005</v>
      </c>
    </row>
    <row r="312" spans="1:9" ht="18">
      <c r="A312" s="71" t="s">
        <v>287</v>
      </c>
      <c r="B312" s="9"/>
      <c r="C312" s="32">
        <f t="shared" si="61"/>
        <v>50800</v>
      </c>
      <c r="D312" s="33">
        <f>E312+800</f>
        <v>42600</v>
      </c>
      <c r="E312" s="90">
        <v>41800</v>
      </c>
      <c r="F312" s="33"/>
      <c r="G312" s="9">
        <v>11.9</v>
      </c>
      <c r="H312" s="9">
        <v>10.48</v>
      </c>
      <c r="I312" s="37">
        <f t="shared" si="66"/>
        <v>5312.7312</v>
      </c>
    </row>
    <row r="313" spans="1:9" ht="18">
      <c r="A313" s="71" t="s">
        <v>288</v>
      </c>
      <c r="B313" s="9"/>
      <c r="C313" s="32">
        <f t="shared" si="61"/>
        <v>50800</v>
      </c>
      <c r="D313" s="33">
        <f>E313+800</f>
        <v>42600</v>
      </c>
      <c r="E313" s="90">
        <v>41800</v>
      </c>
      <c r="F313" s="33"/>
      <c r="G313" s="9">
        <v>12</v>
      </c>
      <c r="H313" s="9">
        <v>12.84</v>
      </c>
      <c r="I313" s="37">
        <f t="shared" si="66"/>
        <v>6563.807999999999</v>
      </c>
    </row>
    <row r="314" spans="1:9" ht="18">
      <c r="A314" s="71" t="s">
        <v>286</v>
      </c>
      <c r="B314" s="9"/>
      <c r="C314" s="32">
        <f t="shared" si="61"/>
        <v>50800</v>
      </c>
      <c r="D314" s="33">
        <f>E314+800</f>
        <v>42600</v>
      </c>
      <c r="E314" s="90">
        <v>41800</v>
      </c>
      <c r="F314" s="33"/>
      <c r="G314" s="9">
        <v>12</v>
      </c>
      <c r="H314" s="9">
        <v>13</v>
      </c>
      <c r="I314" s="37">
        <f t="shared" si="66"/>
        <v>6645.6</v>
      </c>
    </row>
    <row r="315" spans="1:9" ht="18">
      <c r="A315" s="71" t="s">
        <v>256</v>
      </c>
      <c r="B315" s="9"/>
      <c r="C315" s="32">
        <f t="shared" si="61"/>
        <v>50800</v>
      </c>
      <c r="D315" s="33">
        <f t="shared" si="62"/>
        <v>42600</v>
      </c>
      <c r="E315" s="90">
        <v>41800</v>
      </c>
      <c r="F315" s="33">
        <f>D315+2500</f>
        <v>45100</v>
      </c>
      <c r="G315" s="9">
        <v>12</v>
      </c>
      <c r="H315" s="9">
        <v>14.41</v>
      </c>
      <c r="I315" s="37">
        <f t="shared" si="66"/>
        <v>7366.392000000001</v>
      </c>
    </row>
    <row r="316" spans="1:9" ht="18">
      <c r="A316" s="71" t="s">
        <v>152</v>
      </c>
      <c r="B316" s="9"/>
      <c r="C316" s="32">
        <f t="shared" si="61"/>
        <v>50800</v>
      </c>
      <c r="D316" s="33">
        <f t="shared" si="62"/>
        <v>42600</v>
      </c>
      <c r="E316" s="90">
        <v>41800</v>
      </c>
      <c r="F316" s="33">
        <f>D316+2500</f>
        <v>45100</v>
      </c>
      <c r="G316" s="9">
        <v>12</v>
      </c>
      <c r="H316" s="9">
        <v>17.6</v>
      </c>
      <c r="I316" s="37">
        <f t="shared" si="66"/>
        <v>8997.12</v>
      </c>
    </row>
    <row r="317" spans="1:9" ht="18">
      <c r="A317" s="71" t="s">
        <v>281</v>
      </c>
      <c r="B317" s="74"/>
      <c r="C317" s="32">
        <f t="shared" si="61"/>
        <v>50800</v>
      </c>
      <c r="D317" s="33">
        <f>E317+800</f>
        <v>42600</v>
      </c>
      <c r="E317" s="90">
        <v>41800</v>
      </c>
      <c r="F317" s="41"/>
      <c r="G317" s="9">
        <v>12</v>
      </c>
      <c r="H317" s="9">
        <v>11.73</v>
      </c>
      <c r="I317" s="37">
        <f t="shared" si="66"/>
        <v>5996.376</v>
      </c>
    </row>
    <row r="318" spans="1:9" ht="18">
      <c r="A318" s="71" t="s">
        <v>282</v>
      </c>
      <c r="B318" s="74"/>
      <c r="C318" s="32">
        <f t="shared" si="61"/>
        <v>50800</v>
      </c>
      <c r="D318" s="33">
        <f>E318+800</f>
        <v>42600</v>
      </c>
      <c r="E318" s="90">
        <v>41800</v>
      </c>
      <c r="F318" s="41"/>
      <c r="G318" s="9">
        <v>12</v>
      </c>
      <c r="H318" s="9">
        <v>14.58</v>
      </c>
      <c r="I318" s="37">
        <f t="shared" si="66"/>
        <v>7453.296</v>
      </c>
    </row>
    <row r="319" spans="1:9" ht="18">
      <c r="A319" s="71" t="s">
        <v>433</v>
      </c>
      <c r="B319" s="74"/>
      <c r="C319" s="32">
        <f t="shared" si="61"/>
        <v>52900</v>
      </c>
      <c r="D319" s="33">
        <f t="shared" si="62"/>
        <v>44700</v>
      </c>
      <c r="E319" s="90">
        <v>43900</v>
      </c>
      <c r="F319" s="11"/>
      <c r="G319" s="10">
        <v>12</v>
      </c>
      <c r="H319" s="10">
        <v>20.9</v>
      </c>
      <c r="I319" s="37">
        <f t="shared" si="66"/>
        <v>11210.76</v>
      </c>
    </row>
    <row r="320" spans="1:9" ht="18">
      <c r="A320" s="71" t="s">
        <v>289</v>
      </c>
      <c r="B320" s="9"/>
      <c r="C320" s="32">
        <f t="shared" si="61"/>
        <v>52900</v>
      </c>
      <c r="D320" s="33">
        <f>E320+800</f>
        <v>44700</v>
      </c>
      <c r="E320" s="90">
        <v>43900</v>
      </c>
      <c r="F320" s="11"/>
      <c r="G320" s="10">
        <v>12</v>
      </c>
      <c r="H320" s="10">
        <v>14.87</v>
      </c>
      <c r="I320" s="37">
        <f t="shared" si="66"/>
        <v>7976.268</v>
      </c>
    </row>
    <row r="321" spans="1:9" ht="18">
      <c r="A321" s="71" t="s">
        <v>359</v>
      </c>
      <c r="B321" s="9"/>
      <c r="C321" s="32">
        <f>E321+9000</f>
        <v>53900</v>
      </c>
      <c r="D321" s="33">
        <f>E321+800</f>
        <v>45700</v>
      </c>
      <c r="E321" s="90">
        <v>44900</v>
      </c>
      <c r="F321" s="11"/>
      <c r="G321" s="10">
        <v>11.55</v>
      </c>
      <c r="H321" s="10">
        <v>23.83</v>
      </c>
      <c r="I321" s="37">
        <f t="shared" si="66"/>
        <v>12578.30805</v>
      </c>
    </row>
    <row r="322" spans="1:9" ht="18">
      <c r="A322" s="71" t="s">
        <v>210</v>
      </c>
      <c r="B322" s="9"/>
      <c r="C322" s="32">
        <f t="shared" si="61"/>
        <v>53900</v>
      </c>
      <c r="D322" s="33">
        <f t="shared" si="62"/>
        <v>45700</v>
      </c>
      <c r="E322" s="90">
        <v>44900</v>
      </c>
      <c r="F322" s="33">
        <f>D322+2500</f>
        <v>48200</v>
      </c>
      <c r="G322" s="9">
        <v>12</v>
      </c>
      <c r="H322" s="9">
        <v>28.3</v>
      </c>
      <c r="I322" s="37">
        <f t="shared" si="66"/>
        <v>15519.720000000001</v>
      </c>
    </row>
    <row r="323" spans="1:9" ht="18">
      <c r="A323" s="71" t="s">
        <v>283</v>
      </c>
      <c r="B323" s="9"/>
      <c r="C323" s="32">
        <f t="shared" si="61"/>
        <v>53900</v>
      </c>
      <c r="D323" s="33">
        <f>E323+800</f>
        <v>45700</v>
      </c>
      <c r="E323" s="90">
        <v>44900</v>
      </c>
      <c r="F323" s="33"/>
      <c r="G323" s="9">
        <v>12</v>
      </c>
      <c r="H323" s="9">
        <v>32.3</v>
      </c>
      <c r="I323" s="37">
        <f t="shared" si="66"/>
        <v>17713.32</v>
      </c>
    </row>
    <row r="324" spans="1:9" ht="18">
      <c r="A324" s="71" t="s">
        <v>230</v>
      </c>
      <c r="B324" s="9"/>
      <c r="C324" s="32">
        <f t="shared" si="61"/>
        <v>53900</v>
      </c>
      <c r="D324" s="33">
        <f t="shared" si="62"/>
        <v>45700</v>
      </c>
      <c r="E324" s="90">
        <v>44900</v>
      </c>
      <c r="F324" s="33"/>
      <c r="G324" s="9">
        <v>12</v>
      </c>
      <c r="H324" s="9">
        <v>41.5</v>
      </c>
      <c r="I324" s="37">
        <f t="shared" si="66"/>
        <v>22758.6</v>
      </c>
    </row>
    <row r="325" spans="1:9" ht="18">
      <c r="A325" s="71" t="s">
        <v>272</v>
      </c>
      <c r="B325" s="9"/>
      <c r="C325" s="32">
        <f>E325+9000</f>
        <v>57500</v>
      </c>
      <c r="D325" s="33">
        <f t="shared" si="62"/>
        <v>49300</v>
      </c>
      <c r="E325" s="90">
        <v>48500</v>
      </c>
      <c r="F325" s="33"/>
      <c r="G325" s="9">
        <v>12</v>
      </c>
      <c r="H325" s="9">
        <v>47</v>
      </c>
      <c r="I325" s="37">
        <f t="shared" si="66"/>
        <v>27805.2</v>
      </c>
    </row>
    <row r="326" spans="1:9" ht="18">
      <c r="A326" s="136" t="s">
        <v>20</v>
      </c>
      <c r="B326" s="95"/>
      <c r="C326" s="32"/>
      <c r="D326" s="9"/>
      <c r="E326" s="9"/>
      <c r="F326" s="9"/>
      <c r="G326" s="95"/>
      <c r="H326" s="9"/>
      <c r="I326" s="37"/>
    </row>
    <row r="327" spans="1:9" ht="18">
      <c r="A327" s="95" t="s">
        <v>435</v>
      </c>
      <c r="B327" s="95"/>
      <c r="C327" s="32">
        <f>D327*1.2</f>
        <v>158.4</v>
      </c>
      <c r="D327" s="60">
        <f>E327*1.1</f>
        <v>132</v>
      </c>
      <c r="E327" s="96">
        <v>120</v>
      </c>
      <c r="F327" s="60">
        <f>D327*1.1</f>
        <v>145.20000000000002</v>
      </c>
      <c r="G327" s="9" t="s">
        <v>24</v>
      </c>
      <c r="H327" s="95"/>
      <c r="I327" s="37"/>
    </row>
    <row r="328" spans="1:9" ht="18">
      <c r="A328" s="95" t="s">
        <v>436</v>
      </c>
      <c r="B328" s="95"/>
      <c r="C328" s="32">
        <f aca="true" t="shared" si="67" ref="C328:C344">D328*1.2</f>
        <v>158.4</v>
      </c>
      <c r="D328" s="60">
        <f aca="true" t="shared" si="68" ref="D328:D343">E328*1.1</f>
        <v>132</v>
      </c>
      <c r="E328" s="96">
        <v>120</v>
      </c>
      <c r="F328" s="60">
        <f aca="true" t="shared" si="69" ref="F328:F350">D328*1.1</f>
        <v>145.20000000000002</v>
      </c>
      <c r="G328" s="9" t="s">
        <v>24</v>
      </c>
      <c r="H328" s="95"/>
      <c r="I328" s="37"/>
    </row>
    <row r="329" spans="1:9" ht="18">
      <c r="A329" s="95" t="s">
        <v>437</v>
      </c>
      <c r="B329" s="95"/>
      <c r="C329" s="32">
        <f t="shared" si="67"/>
        <v>158.4</v>
      </c>
      <c r="D329" s="60">
        <f t="shared" si="68"/>
        <v>132</v>
      </c>
      <c r="E329" s="96">
        <v>120</v>
      </c>
      <c r="F329" s="60">
        <f t="shared" si="69"/>
        <v>145.20000000000002</v>
      </c>
      <c r="G329" s="9" t="s">
        <v>24</v>
      </c>
      <c r="H329" s="95"/>
      <c r="I329" s="37"/>
    </row>
    <row r="330" spans="1:9" ht="18">
      <c r="A330" s="95" t="s">
        <v>159</v>
      </c>
      <c r="B330" s="97"/>
      <c r="C330" s="32">
        <f t="shared" si="67"/>
        <v>158.4</v>
      </c>
      <c r="D330" s="60">
        <f t="shared" si="68"/>
        <v>132</v>
      </c>
      <c r="E330" s="96">
        <v>120</v>
      </c>
      <c r="F330" s="60">
        <f t="shared" si="69"/>
        <v>145.20000000000002</v>
      </c>
      <c r="G330" s="9" t="s">
        <v>24</v>
      </c>
      <c r="H330" s="95"/>
      <c r="I330" s="37"/>
    </row>
    <row r="331" spans="1:9" ht="18">
      <c r="A331" s="95" t="s">
        <v>129</v>
      </c>
      <c r="B331" s="35"/>
      <c r="C331" s="32">
        <f t="shared" si="67"/>
        <v>316.8</v>
      </c>
      <c r="D331" s="60">
        <f t="shared" si="68"/>
        <v>264</v>
      </c>
      <c r="E331" s="96">
        <v>240</v>
      </c>
      <c r="F331" s="60">
        <f t="shared" si="69"/>
        <v>290.40000000000003</v>
      </c>
      <c r="G331" s="9" t="s">
        <v>24</v>
      </c>
      <c r="H331" s="95"/>
      <c r="I331" s="37"/>
    </row>
    <row r="332" spans="1:9" ht="18">
      <c r="A332" s="95" t="s">
        <v>246</v>
      </c>
      <c r="B332" s="35"/>
      <c r="C332" s="32">
        <f t="shared" si="67"/>
        <v>316.8</v>
      </c>
      <c r="D332" s="60">
        <f>E332*1.1</f>
        <v>264</v>
      </c>
      <c r="E332" s="96">
        <v>240</v>
      </c>
      <c r="F332" s="60">
        <f>D332*1.1</f>
        <v>290.40000000000003</v>
      </c>
      <c r="G332" s="9" t="s">
        <v>24</v>
      </c>
      <c r="H332" s="95"/>
      <c r="I332" s="37"/>
    </row>
    <row r="333" spans="1:9" ht="18">
      <c r="A333" s="95" t="s">
        <v>21</v>
      </c>
      <c r="B333" s="35"/>
      <c r="C333" s="32">
        <f t="shared" si="67"/>
        <v>316.8</v>
      </c>
      <c r="D333" s="60">
        <f t="shared" si="68"/>
        <v>264</v>
      </c>
      <c r="E333" s="96">
        <v>240</v>
      </c>
      <c r="F333" s="60">
        <f t="shared" si="69"/>
        <v>290.40000000000003</v>
      </c>
      <c r="G333" s="9" t="s">
        <v>24</v>
      </c>
      <c r="H333" s="95"/>
      <c r="I333" s="37"/>
    </row>
    <row r="334" spans="1:9" ht="18">
      <c r="A334" s="95" t="s">
        <v>247</v>
      </c>
      <c r="B334" s="35"/>
      <c r="C334" s="32">
        <f t="shared" si="67"/>
        <v>475.20000000000005</v>
      </c>
      <c r="D334" s="60">
        <f>E334*1.1</f>
        <v>396.00000000000006</v>
      </c>
      <c r="E334" s="96">
        <v>360</v>
      </c>
      <c r="F334" s="60">
        <f>D334*1.1</f>
        <v>435.6000000000001</v>
      </c>
      <c r="G334" s="9" t="s">
        <v>24</v>
      </c>
      <c r="H334" s="95"/>
      <c r="I334" s="37"/>
    </row>
    <row r="335" spans="1:9" ht="18">
      <c r="A335" s="95" t="s">
        <v>248</v>
      </c>
      <c r="B335" s="35"/>
      <c r="C335" s="32">
        <f t="shared" si="67"/>
        <v>514.8000000000001</v>
      </c>
      <c r="D335" s="60">
        <f>E335*1.1</f>
        <v>429.00000000000006</v>
      </c>
      <c r="E335" s="96">
        <v>390</v>
      </c>
      <c r="F335" s="60">
        <f>D335*1.1</f>
        <v>471.9000000000001</v>
      </c>
      <c r="G335" s="9" t="s">
        <v>24</v>
      </c>
      <c r="H335" s="95"/>
      <c r="I335" s="37"/>
    </row>
    <row r="336" spans="1:9" ht="18">
      <c r="A336" s="95" t="s">
        <v>22</v>
      </c>
      <c r="B336" s="35"/>
      <c r="C336" s="32">
        <f t="shared" si="67"/>
        <v>514.8000000000001</v>
      </c>
      <c r="D336" s="60">
        <f t="shared" si="68"/>
        <v>429.00000000000006</v>
      </c>
      <c r="E336" s="96">
        <v>390</v>
      </c>
      <c r="F336" s="60">
        <f t="shared" si="69"/>
        <v>471.9000000000001</v>
      </c>
      <c r="G336" s="9" t="s">
        <v>24</v>
      </c>
      <c r="H336" s="95"/>
      <c r="I336" s="37"/>
    </row>
    <row r="337" spans="1:9" ht="18">
      <c r="A337" s="95" t="s">
        <v>249</v>
      </c>
      <c r="B337" s="35"/>
      <c r="C337" s="32">
        <f t="shared" si="67"/>
        <v>514.8000000000001</v>
      </c>
      <c r="D337" s="60">
        <f>E337*1.1</f>
        <v>429.00000000000006</v>
      </c>
      <c r="E337" s="96">
        <v>390</v>
      </c>
      <c r="F337" s="60">
        <f>D337*1.1</f>
        <v>471.9000000000001</v>
      </c>
      <c r="G337" s="9" t="s">
        <v>24</v>
      </c>
      <c r="H337" s="95"/>
      <c r="I337" s="37"/>
    </row>
    <row r="338" spans="1:9" ht="18">
      <c r="A338" s="95" t="s">
        <v>250</v>
      </c>
      <c r="B338" s="35"/>
      <c r="C338" s="32">
        <f t="shared" si="67"/>
        <v>514.8000000000001</v>
      </c>
      <c r="D338" s="60">
        <f>E338*1.1</f>
        <v>429.00000000000006</v>
      </c>
      <c r="E338" s="96">
        <v>390</v>
      </c>
      <c r="F338" s="60">
        <f>D338*1.1</f>
        <v>471.9000000000001</v>
      </c>
      <c r="G338" s="9" t="s">
        <v>24</v>
      </c>
      <c r="H338" s="95"/>
      <c r="I338" s="37"/>
    </row>
    <row r="339" spans="1:9" ht="18">
      <c r="A339" s="95" t="s">
        <v>43</v>
      </c>
      <c r="B339" s="35"/>
      <c r="C339" s="32">
        <f t="shared" si="67"/>
        <v>792</v>
      </c>
      <c r="D339" s="60">
        <f t="shared" si="68"/>
        <v>660</v>
      </c>
      <c r="E339" s="96">
        <v>600</v>
      </c>
      <c r="F339" s="60">
        <f t="shared" si="69"/>
        <v>726.0000000000001</v>
      </c>
      <c r="G339" s="9" t="s">
        <v>24</v>
      </c>
      <c r="H339" s="95"/>
      <c r="I339" s="37"/>
    </row>
    <row r="340" spans="1:9" ht="18">
      <c r="A340" s="95" t="s">
        <v>41</v>
      </c>
      <c r="B340" s="35"/>
      <c r="C340" s="32">
        <f t="shared" si="67"/>
        <v>990.0000000000001</v>
      </c>
      <c r="D340" s="60">
        <f t="shared" si="68"/>
        <v>825.0000000000001</v>
      </c>
      <c r="E340" s="96">
        <v>750</v>
      </c>
      <c r="F340" s="60">
        <f t="shared" si="69"/>
        <v>907.5000000000002</v>
      </c>
      <c r="G340" s="9" t="s">
        <v>24</v>
      </c>
      <c r="H340" s="95"/>
      <c r="I340" s="37"/>
    </row>
    <row r="341" spans="1:9" ht="18">
      <c r="A341" s="95" t="s">
        <v>23</v>
      </c>
      <c r="B341" s="35"/>
      <c r="C341" s="32">
        <f t="shared" si="67"/>
        <v>2244</v>
      </c>
      <c r="D341" s="60">
        <f t="shared" si="68"/>
        <v>1870.0000000000002</v>
      </c>
      <c r="E341" s="96">
        <v>1700</v>
      </c>
      <c r="F341" s="60">
        <f t="shared" si="69"/>
        <v>2057.0000000000005</v>
      </c>
      <c r="G341" s="9" t="s">
        <v>24</v>
      </c>
      <c r="H341" s="95"/>
      <c r="I341" s="37"/>
    </row>
    <row r="342" spans="1:9" ht="18">
      <c r="A342" s="95" t="s">
        <v>223</v>
      </c>
      <c r="B342" s="35"/>
      <c r="C342" s="32">
        <f>D342*1.2</f>
        <v>5544</v>
      </c>
      <c r="D342" s="60">
        <f t="shared" si="68"/>
        <v>4620</v>
      </c>
      <c r="E342" s="96">
        <v>4200</v>
      </c>
      <c r="F342" s="60">
        <f t="shared" si="69"/>
        <v>5082</v>
      </c>
      <c r="G342" s="9" t="s">
        <v>24</v>
      </c>
      <c r="H342" s="95"/>
      <c r="I342" s="37"/>
    </row>
    <row r="343" spans="1:9" ht="18">
      <c r="A343" s="95" t="s">
        <v>335</v>
      </c>
      <c r="B343" s="9"/>
      <c r="C343" s="32">
        <f t="shared" si="67"/>
        <v>6864.000000000001</v>
      </c>
      <c r="D343" s="60">
        <f t="shared" si="68"/>
        <v>5720.000000000001</v>
      </c>
      <c r="E343" s="96">
        <v>5200</v>
      </c>
      <c r="F343" s="60">
        <f t="shared" si="69"/>
        <v>6292.000000000002</v>
      </c>
      <c r="G343" s="9" t="s">
        <v>24</v>
      </c>
      <c r="H343" s="95"/>
      <c r="I343" s="37"/>
    </row>
    <row r="344" spans="1:9" ht="18">
      <c r="A344" s="95" t="s">
        <v>127</v>
      </c>
      <c r="B344" s="9"/>
      <c r="C344" s="32">
        <f t="shared" si="67"/>
        <v>6864.000000000001</v>
      </c>
      <c r="D344" s="60">
        <f>E344*1.1</f>
        <v>5720.000000000001</v>
      </c>
      <c r="E344" s="96">
        <v>5200</v>
      </c>
      <c r="F344" s="60">
        <f>D344*1.1</f>
        <v>6292.000000000002</v>
      </c>
      <c r="G344" s="9" t="s">
        <v>24</v>
      </c>
      <c r="H344" s="95"/>
      <c r="I344" s="37"/>
    </row>
    <row r="345" spans="1:9" ht="18" customHeight="1">
      <c r="A345" s="136" t="s">
        <v>153</v>
      </c>
      <c r="B345" s="9"/>
      <c r="C345" s="32"/>
      <c r="D345" s="60"/>
      <c r="E345" s="60"/>
      <c r="F345" s="60"/>
      <c r="G345" s="9"/>
      <c r="H345" s="95"/>
      <c r="I345" s="37"/>
    </row>
    <row r="346" spans="1:9" ht="18">
      <c r="A346" s="95" t="s">
        <v>154</v>
      </c>
      <c r="B346" s="9"/>
      <c r="C346" s="32">
        <f>D346*1.2</f>
        <v>189</v>
      </c>
      <c r="D346" s="60">
        <f>E346*1.05</f>
        <v>157.5</v>
      </c>
      <c r="E346" s="60">
        <v>150</v>
      </c>
      <c r="F346" s="60">
        <f t="shared" si="69"/>
        <v>173.25</v>
      </c>
      <c r="G346" s="9"/>
      <c r="H346" s="95"/>
      <c r="I346" s="37"/>
    </row>
    <row r="347" spans="1:9" ht="18">
      <c r="A347" s="95" t="s">
        <v>155</v>
      </c>
      <c r="B347" s="9"/>
      <c r="C347" s="32">
        <f>D347*1.2</f>
        <v>441</v>
      </c>
      <c r="D347" s="60">
        <f>E347*1.05</f>
        <v>367.5</v>
      </c>
      <c r="E347" s="96">
        <v>350</v>
      </c>
      <c r="F347" s="60">
        <f t="shared" si="69"/>
        <v>404.25000000000006</v>
      </c>
      <c r="G347" s="9"/>
      <c r="H347" s="95"/>
      <c r="I347" s="37"/>
    </row>
    <row r="348" spans="1:9" ht="18">
      <c r="A348" s="95" t="s">
        <v>156</v>
      </c>
      <c r="B348" s="9"/>
      <c r="C348" s="32">
        <f>D348*1.2</f>
        <v>756</v>
      </c>
      <c r="D348" s="60">
        <f>E348*1.05</f>
        <v>630</v>
      </c>
      <c r="E348" s="60">
        <v>600</v>
      </c>
      <c r="F348" s="60">
        <f t="shared" si="69"/>
        <v>693</v>
      </c>
      <c r="G348" s="9"/>
      <c r="H348" s="95"/>
      <c r="I348" s="37"/>
    </row>
    <row r="349" spans="1:9" ht="18">
      <c r="A349" s="95" t="s">
        <v>157</v>
      </c>
      <c r="B349" s="9"/>
      <c r="C349" s="32">
        <f>D349*1.2</f>
        <v>1260</v>
      </c>
      <c r="D349" s="60">
        <f>E349*1.05</f>
        <v>1050</v>
      </c>
      <c r="E349" s="60">
        <v>1000</v>
      </c>
      <c r="F349" s="60">
        <f t="shared" si="69"/>
        <v>1155</v>
      </c>
      <c r="G349" s="9"/>
      <c r="H349" s="95"/>
      <c r="I349" s="37"/>
    </row>
    <row r="350" spans="1:9" ht="18">
      <c r="A350" s="95" t="s">
        <v>158</v>
      </c>
      <c r="B350" s="9"/>
      <c r="C350" s="32">
        <f>D350*1.2</f>
        <v>3150</v>
      </c>
      <c r="D350" s="60">
        <f>E350*1.05</f>
        <v>2625</v>
      </c>
      <c r="E350" s="60">
        <v>2500</v>
      </c>
      <c r="F350" s="60">
        <f t="shared" si="69"/>
        <v>2887.5000000000005</v>
      </c>
      <c r="G350" s="9"/>
      <c r="H350" s="95"/>
      <c r="I350" s="37"/>
    </row>
    <row r="351" spans="1:9" ht="16.5" customHeight="1">
      <c r="A351" s="142" t="s">
        <v>222</v>
      </c>
      <c r="B351" s="142"/>
      <c r="C351" s="142"/>
      <c r="D351" s="142"/>
      <c r="E351" s="142"/>
      <c r="F351" s="142"/>
      <c r="G351" s="142"/>
      <c r="H351" s="143"/>
      <c r="I351" s="37"/>
    </row>
    <row r="352" spans="1:9" ht="15.75" customHeight="1">
      <c r="A352" s="75" t="s">
        <v>35</v>
      </c>
      <c r="B352" s="76"/>
      <c r="C352" s="76"/>
      <c r="D352" s="76"/>
      <c r="E352" s="76"/>
      <c r="F352" s="76"/>
      <c r="G352" s="76"/>
      <c r="H352" s="98"/>
      <c r="I352" s="37"/>
    </row>
    <row r="353" spans="1:9" ht="18">
      <c r="A353" s="71" t="s">
        <v>42</v>
      </c>
      <c r="B353" s="9"/>
      <c r="C353" s="9"/>
      <c r="D353" s="60">
        <v>130000</v>
      </c>
      <c r="E353" s="86"/>
      <c r="F353" s="33">
        <f aca="true" t="shared" si="70" ref="F353:F383">D353+2500</f>
        <v>132500</v>
      </c>
      <c r="G353" s="9" t="s">
        <v>34</v>
      </c>
      <c r="H353" s="9" t="s">
        <v>117</v>
      </c>
      <c r="I353" s="37"/>
    </row>
    <row r="354" spans="1:9" ht="18">
      <c r="A354" s="71" t="s">
        <v>253</v>
      </c>
      <c r="B354" s="9"/>
      <c r="C354" s="9"/>
      <c r="D354" s="60">
        <v>120000</v>
      </c>
      <c r="E354" s="86"/>
      <c r="F354" s="33">
        <f t="shared" si="70"/>
        <v>122500</v>
      </c>
      <c r="G354" s="9" t="s">
        <v>34</v>
      </c>
      <c r="H354" s="9" t="s">
        <v>37</v>
      </c>
      <c r="I354" s="37"/>
    </row>
    <row r="355" spans="1:9" ht="18">
      <c r="A355" s="71" t="s">
        <v>167</v>
      </c>
      <c r="B355" s="9"/>
      <c r="C355" s="9"/>
      <c r="D355" s="60">
        <v>120000</v>
      </c>
      <c r="E355" s="86"/>
      <c r="F355" s="33">
        <f t="shared" si="70"/>
        <v>122500</v>
      </c>
      <c r="G355" s="9"/>
      <c r="H355" s="9"/>
      <c r="I355" s="37"/>
    </row>
    <row r="356" spans="1:9" ht="22.5" customHeight="1">
      <c r="A356" s="71" t="s">
        <v>232</v>
      </c>
      <c r="B356" s="9"/>
      <c r="C356" s="9"/>
      <c r="D356" s="60">
        <v>115000</v>
      </c>
      <c r="E356" s="86"/>
      <c r="F356" s="33">
        <f t="shared" si="70"/>
        <v>117500</v>
      </c>
      <c r="G356" s="9" t="s">
        <v>34</v>
      </c>
      <c r="H356" s="9" t="s">
        <v>37</v>
      </c>
      <c r="I356" s="37"/>
    </row>
    <row r="357" spans="1:9" ht="18">
      <c r="A357" s="71" t="s">
        <v>53</v>
      </c>
      <c r="B357" s="9"/>
      <c r="C357" s="9"/>
      <c r="D357" s="60">
        <v>110000</v>
      </c>
      <c r="E357" s="86"/>
      <c r="F357" s="33">
        <f t="shared" si="70"/>
        <v>112500</v>
      </c>
      <c r="G357" s="9" t="s">
        <v>34</v>
      </c>
      <c r="H357" s="9" t="s">
        <v>198</v>
      </c>
      <c r="I357" s="37"/>
    </row>
    <row r="358" spans="1:9" ht="18">
      <c r="A358" s="71" t="s">
        <v>252</v>
      </c>
      <c r="B358" s="9"/>
      <c r="C358" s="9"/>
      <c r="D358" s="60">
        <v>110000</v>
      </c>
      <c r="E358" s="86"/>
      <c r="F358" s="33">
        <f t="shared" si="70"/>
        <v>112500</v>
      </c>
      <c r="G358" s="9" t="s">
        <v>34</v>
      </c>
      <c r="H358" s="9"/>
      <c r="I358" s="37"/>
    </row>
    <row r="359" spans="1:9" ht="18">
      <c r="A359" s="71" t="s">
        <v>168</v>
      </c>
      <c r="B359" s="9"/>
      <c r="C359" s="9"/>
      <c r="D359" s="60">
        <v>120000</v>
      </c>
      <c r="E359" s="86"/>
      <c r="F359" s="33">
        <f t="shared" si="70"/>
        <v>122500</v>
      </c>
      <c r="G359" s="9"/>
      <c r="H359" s="9"/>
      <c r="I359" s="126"/>
    </row>
    <row r="360" spans="1:9" ht="18">
      <c r="A360" s="71" t="s">
        <v>219</v>
      </c>
      <c r="B360" s="9"/>
      <c r="C360" s="9"/>
      <c r="D360" s="60">
        <v>132000</v>
      </c>
      <c r="E360" s="86"/>
      <c r="F360" s="33">
        <f t="shared" si="70"/>
        <v>134500</v>
      </c>
      <c r="G360" s="9"/>
      <c r="H360" s="9"/>
      <c r="I360" s="37"/>
    </row>
    <row r="361" spans="1:9" ht="18">
      <c r="A361" s="71" t="s">
        <v>438</v>
      </c>
      <c r="B361" s="9"/>
      <c r="C361" s="9"/>
      <c r="D361" s="60">
        <v>115000</v>
      </c>
      <c r="E361" s="86"/>
      <c r="F361" s="33">
        <f t="shared" si="70"/>
        <v>117500</v>
      </c>
      <c r="G361" s="9" t="s">
        <v>34</v>
      </c>
      <c r="H361" s="9" t="s">
        <v>36</v>
      </c>
      <c r="I361" s="37"/>
    </row>
    <row r="362" spans="1:9" ht="18">
      <c r="A362" s="71" t="s">
        <v>439</v>
      </c>
      <c r="B362" s="9"/>
      <c r="C362" s="9"/>
      <c r="D362" s="60">
        <v>105000</v>
      </c>
      <c r="E362" s="86"/>
      <c r="F362" s="33">
        <f t="shared" si="70"/>
        <v>107500</v>
      </c>
      <c r="G362" s="9" t="s">
        <v>34</v>
      </c>
      <c r="H362" s="9" t="s">
        <v>119</v>
      </c>
      <c r="I362" s="37"/>
    </row>
    <row r="363" spans="1:9" ht="18">
      <c r="A363" s="71" t="s">
        <v>440</v>
      </c>
      <c r="B363" s="9"/>
      <c r="C363" s="9"/>
      <c r="D363" s="60">
        <v>97000</v>
      </c>
      <c r="E363" s="86"/>
      <c r="F363" s="33">
        <f t="shared" si="70"/>
        <v>99500</v>
      </c>
      <c r="G363" s="9" t="s">
        <v>34</v>
      </c>
      <c r="H363" s="9" t="s">
        <v>36</v>
      </c>
      <c r="I363" s="37"/>
    </row>
    <row r="364" spans="1:9" ht="18">
      <c r="A364" s="71" t="s">
        <v>441</v>
      </c>
      <c r="B364" s="9"/>
      <c r="C364" s="9"/>
      <c r="D364" s="60">
        <v>97000</v>
      </c>
      <c r="E364" s="86"/>
      <c r="F364" s="33">
        <f t="shared" si="70"/>
        <v>99500</v>
      </c>
      <c r="G364" s="9" t="s">
        <v>34</v>
      </c>
      <c r="H364" s="9"/>
      <c r="I364" s="37"/>
    </row>
    <row r="365" spans="1:9" ht="18">
      <c r="A365" s="71" t="s">
        <v>442</v>
      </c>
      <c r="B365" s="9"/>
      <c r="C365" s="9"/>
      <c r="D365" s="60">
        <v>97000</v>
      </c>
      <c r="E365" s="86"/>
      <c r="F365" s="33">
        <f t="shared" si="70"/>
        <v>99500</v>
      </c>
      <c r="G365" s="9" t="s">
        <v>34</v>
      </c>
      <c r="H365" s="9"/>
      <c r="I365" s="37"/>
    </row>
    <row r="366" spans="1:9" ht="18">
      <c r="A366" s="71" t="s">
        <v>443</v>
      </c>
      <c r="B366" s="9"/>
      <c r="C366" s="9"/>
      <c r="D366" s="60">
        <v>97000</v>
      </c>
      <c r="E366" s="86"/>
      <c r="F366" s="33">
        <f t="shared" si="70"/>
        <v>99500</v>
      </c>
      <c r="G366" s="9" t="s">
        <v>34</v>
      </c>
      <c r="H366" s="9"/>
      <c r="I366" s="37"/>
    </row>
    <row r="367" spans="1:9" ht="18">
      <c r="A367" s="71" t="s">
        <v>444</v>
      </c>
      <c r="B367" s="9"/>
      <c r="C367" s="9"/>
      <c r="D367" s="60">
        <v>97000</v>
      </c>
      <c r="E367" s="86"/>
      <c r="F367" s="33">
        <f t="shared" si="70"/>
        <v>99500</v>
      </c>
      <c r="G367" s="9"/>
      <c r="H367" s="9"/>
      <c r="I367" s="37"/>
    </row>
    <row r="368" spans="1:9" ht="18">
      <c r="A368" s="71" t="s">
        <v>445</v>
      </c>
      <c r="B368" s="9"/>
      <c r="C368" s="9"/>
      <c r="D368" s="60">
        <v>97000</v>
      </c>
      <c r="E368" s="86"/>
      <c r="F368" s="33">
        <f t="shared" si="70"/>
        <v>99500</v>
      </c>
      <c r="G368" s="9"/>
      <c r="H368" s="9"/>
      <c r="I368" s="37"/>
    </row>
    <row r="369" spans="1:9" ht="18">
      <c r="A369" s="71" t="s">
        <v>446</v>
      </c>
      <c r="B369" s="9"/>
      <c r="C369" s="9"/>
      <c r="D369" s="60">
        <v>97000</v>
      </c>
      <c r="E369" s="86"/>
      <c r="F369" s="33">
        <f t="shared" si="70"/>
        <v>99500</v>
      </c>
      <c r="G369" s="9"/>
      <c r="H369" s="9"/>
      <c r="I369" s="37"/>
    </row>
    <row r="370" spans="1:9" ht="18">
      <c r="A370" s="71" t="s">
        <v>447</v>
      </c>
      <c r="B370" s="9"/>
      <c r="C370" s="9"/>
      <c r="D370" s="60">
        <v>97000</v>
      </c>
      <c r="E370" s="86"/>
      <c r="F370" s="33">
        <f t="shared" si="70"/>
        <v>99500</v>
      </c>
      <c r="G370" s="9" t="s">
        <v>34</v>
      </c>
      <c r="H370" s="9"/>
      <c r="I370" s="99"/>
    </row>
    <row r="371" spans="1:9" ht="15" customHeight="1">
      <c r="A371" s="71" t="s">
        <v>448</v>
      </c>
      <c r="B371" s="9"/>
      <c r="C371" s="9"/>
      <c r="D371" s="60">
        <v>97000</v>
      </c>
      <c r="E371" s="86"/>
      <c r="F371" s="33">
        <f t="shared" si="70"/>
        <v>99500</v>
      </c>
      <c r="G371" s="9"/>
      <c r="H371" s="35"/>
      <c r="I371" s="99"/>
    </row>
    <row r="372" spans="1:9" ht="18">
      <c r="A372" s="71" t="s">
        <v>449</v>
      </c>
      <c r="B372" s="9"/>
      <c r="C372" s="9"/>
      <c r="D372" s="60">
        <v>102000</v>
      </c>
      <c r="E372" s="86"/>
      <c r="F372" s="33">
        <f t="shared" si="70"/>
        <v>104500</v>
      </c>
      <c r="G372" s="9"/>
      <c r="H372" s="35"/>
      <c r="I372" s="99"/>
    </row>
    <row r="373" spans="1:9" ht="18">
      <c r="A373" s="100" t="s">
        <v>237</v>
      </c>
      <c r="B373" s="9"/>
      <c r="C373" s="9"/>
      <c r="D373" s="60">
        <v>120000</v>
      </c>
      <c r="E373" s="86"/>
      <c r="F373" s="33">
        <f t="shared" si="70"/>
        <v>122500</v>
      </c>
      <c r="G373" s="9" t="s">
        <v>34</v>
      </c>
      <c r="H373" s="35" t="s">
        <v>133</v>
      </c>
      <c r="I373" s="99"/>
    </row>
    <row r="374" spans="1:9" ht="18">
      <c r="A374" s="100" t="s">
        <v>251</v>
      </c>
      <c r="B374" s="9"/>
      <c r="C374" s="9"/>
      <c r="D374" s="60">
        <v>115000</v>
      </c>
      <c r="E374" s="86"/>
      <c r="F374" s="33">
        <f t="shared" si="70"/>
        <v>117500</v>
      </c>
      <c r="G374" s="9" t="s">
        <v>34</v>
      </c>
      <c r="H374" s="35" t="s">
        <v>118</v>
      </c>
      <c r="I374" s="99"/>
    </row>
    <row r="375" spans="1:9" ht="18">
      <c r="A375" s="100" t="s">
        <v>169</v>
      </c>
      <c r="B375" s="9"/>
      <c r="C375" s="9"/>
      <c r="D375" s="60">
        <v>115000</v>
      </c>
      <c r="E375" s="86"/>
      <c r="F375" s="33">
        <f t="shared" si="70"/>
        <v>117500</v>
      </c>
      <c r="G375" s="9"/>
      <c r="H375" s="35"/>
      <c r="I375" s="99"/>
    </row>
    <row r="376" spans="1:9" ht="18">
      <c r="A376" s="100" t="s">
        <v>170</v>
      </c>
      <c r="B376" s="9"/>
      <c r="C376" s="9"/>
      <c r="D376" s="60">
        <v>120000</v>
      </c>
      <c r="E376" s="86"/>
      <c r="F376" s="33">
        <f t="shared" si="70"/>
        <v>122500</v>
      </c>
      <c r="G376" s="9"/>
      <c r="H376" s="35"/>
      <c r="I376" s="99"/>
    </row>
    <row r="377" spans="1:9" ht="18">
      <c r="A377" s="100" t="s">
        <v>171</v>
      </c>
      <c r="B377" s="9"/>
      <c r="C377" s="9"/>
      <c r="D377" s="60">
        <v>145000</v>
      </c>
      <c r="E377" s="86"/>
      <c r="F377" s="33">
        <f t="shared" si="70"/>
        <v>147500</v>
      </c>
      <c r="G377" s="9"/>
      <c r="H377" s="35"/>
      <c r="I377" s="99"/>
    </row>
    <row r="378" spans="1:9" ht="18">
      <c r="A378" s="100" t="s">
        <v>234</v>
      </c>
      <c r="B378" s="9"/>
      <c r="C378" s="9"/>
      <c r="D378" s="60">
        <v>97000</v>
      </c>
      <c r="E378" s="86"/>
      <c r="F378" s="33">
        <f t="shared" si="70"/>
        <v>99500</v>
      </c>
      <c r="G378" s="9"/>
      <c r="H378" s="35"/>
      <c r="I378" s="99"/>
    </row>
    <row r="379" spans="1:9" ht="18">
      <c r="A379" s="100" t="s">
        <v>233</v>
      </c>
      <c r="B379" s="9"/>
      <c r="C379" s="9"/>
      <c r="D379" s="60">
        <v>120000</v>
      </c>
      <c r="E379" s="86"/>
      <c r="F379" s="33">
        <f t="shared" si="70"/>
        <v>122500</v>
      </c>
      <c r="G379" s="9"/>
      <c r="H379" s="35"/>
      <c r="I379" s="99"/>
    </row>
    <row r="380" spans="1:9" ht="18">
      <c r="A380" s="100" t="s">
        <v>172</v>
      </c>
      <c r="B380" s="9"/>
      <c r="C380" s="9"/>
      <c r="D380" s="60">
        <v>90000</v>
      </c>
      <c r="E380" s="86"/>
      <c r="F380" s="33">
        <f t="shared" si="70"/>
        <v>92500</v>
      </c>
      <c r="G380" s="9"/>
      <c r="H380" s="35"/>
      <c r="I380" s="99"/>
    </row>
    <row r="381" spans="1:9" ht="18">
      <c r="A381" s="100" t="s">
        <v>173</v>
      </c>
      <c r="B381" s="9"/>
      <c r="C381" s="9"/>
      <c r="D381" s="60">
        <v>120000</v>
      </c>
      <c r="E381" s="86"/>
      <c r="F381" s="33">
        <f t="shared" si="70"/>
        <v>122500</v>
      </c>
      <c r="G381" s="9"/>
      <c r="H381" s="35"/>
      <c r="I381" s="99"/>
    </row>
    <row r="382" spans="1:9" ht="18">
      <c r="A382" s="100" t="s">
        <v>174</v>
      </c>
      <c r="B382" s="9"/>
      <c r="C382" s="9"/>
      <c r="D382" s="60">
        <v>96000</v>
      </c>
      <c r="E382" s="86"/>
      <c r="F382" s="33">
        <f t="shared" si="70"/>
        <v>98500</v>
      </c>
      <c r="G382" s="9"/>
      <c r="H382" s="35"/>
      <c r="I382" s="99"/>
    </row>
    <row r="383" spans="1:9" ht="18">
      <c r="A383" s="100" t="s">
        <v>175</v>
      </c>
      <c r="B383" s="9"/>
      <c r="C383" s="9"/>
      <c r="D383" s="60">
        <v>96000</v>
      </c>
      <c r="E383" s="86"/>
      <c r="F383" s="33">
        <f t="shared" si="70"/>
        <v>98500</v>
      </c>
      <c r="G383" s="9"/>
      <c r="H383" s="35"/>
      <c r="I383" s="99"/>
    </row>
    <row r="384" spans="1:9" ht="18">
      <c r="A384" s="59" t="s">
        <v>145</v>
      </c>
      <c r="B384" s="9"/>
      <c r="C384" s="9"/>
      <c r="D384" s="60"/>
      <c r="E384" s="86"/>
      <c r="F384" s="33"/>
      <c r="G384" s="9"/>
      <c r="H384" s="9"/>
      <c r="I384" s="99"/>
    </row>
    <row r="385" spans="1:9" ht="18">
      <c r="A385" s="9" t="s">
        <v>336</v>
      </c>
      <c r="B385" s="9"/>
      <c r="C385" s="9"/>
      <c r="D385" s="60">
        <v>52000</v>
      </c>
      <c r="E385" s="86"/>
      <c r="F385" s="33">
        <f>D385+2500</f>
        <v>54500</v>
      </c>
      <c r="G385" s="9">
        <v>25</v>
      </c>
      <c r="H385" s="9"/>
      <c r="I385" s="99"/>
    </row>
    <row r="386" spans="1:9" ht="18">
      <c r="A386" s="39" t="s">
        <v>337</v>
      </c>
      <c r="B386" s="39"/>
      <c r="C386" s="47"/>
      <c r="D386" s="60">
        <v>52000</v>
      </c>
      <c r="E386" s="86"/>
      <c r="F386" s="33">
        <f>D386+2500</f>
        <v>54500</v>
      </c>
      <c r="G386" s="39" t="s">
        <v>45</v>
      </c>
      <c r="H386" s="101"/>
      <c r="I386" s="99"/>
    </row>
    <row r="387" spans="1:9" ht="18">
      <c r="A387" s="39" t="s">
        <v>228</v>
      </c>
      <c r="B387" s="39"/>
      <c r="C387" s="47"/>
      <c r="D387" s="60">
        <v>52000</v>
      </c>
      <c r="E387" s="86"/>
      <c r="F387" s="33">
        <f>D387+2500</f>
        <v>54500</v>
      </c>
      <c r="G387" s="39">
        <v>25</v>
      </c>
      <c r="H387" s="101"/>
      <c r="I387" s="99"/>
    </row>
    <row r="388" spans="1:9" ht="18">
      <c r="A388" s="9" t="s">
        <v>229</v>
      </c>
      <c r="B388" s="9"/>
      <c r="C388" s="32"/>
      <c r="D388" s="60">
        <v>52000</v>
      </c>
      <c r="E388" s="86"/>
      <c r="F388" s="33">
        <f>D388+2500</f>
        <v>54500</v>
      </c>
      <c r="G388" s="9">
        <v>25</v>
      </c>
      <c r="H388" s="67"/>
      <c r="I388" s="99"/>
    </row>
    <row r="389" spans="1:9" ht="18">
      <c r="A389" s="9" t="s">
        <v>295</v>
      </c>
      <c r="B389" s="9"/>
      <c r="C389" s="32"/>
      <c r="D389" s="60">
        <v>52000</v>
      </c>
      <c r="E389" s="86"/>
      <c r="F389" s="33">
        <f>D389+2500</f>
        <v>54500</v>
      </c>
      <c r="G389" s="9" t="s">
        <v>296</v>
      </c>
      <c r="H389" s="67"/>
      <c r="I389" s="99"/>
    </row>
    <row r="390" spans="1:9" ht="16.5" customHeight="1">
      <c r="A390" s="142" t="s">
        <v>113</v>
      </c>
      <c r="B390" s="142"/>
      <c r="C390" s="142"/>
      <c r="D390" s="142"/>
      <c r="E390" s="142"/>
      <c r="F390" s="142"/>
      <c r="G390" s="142"/>
      <c r="H390" s="143"/>
      <c r="I390" s="99"/>
    </row>
    <row r="391" spans="1:9" ht="18">
      <c r="A391" s="95" t="s">
        <v>165</v>
      </c>
      <c r="B391" s="95"/>
      <c r="C391" s="32">
        <f>E391+14000</f>
        <v>84500</v>
      </c>
      <c r="D391" s="33">
        <f>E391+700</f>
        <v>71200</v>
      </c>
      <c r="E391" s="34">
        <v>70500</v>
      </c>
      <c r="F391" s="33">
        <f>D391+2500</f>
        <v>73700</v>
      </c>
      <c r="G391" s="9" t="s">
        <v>184</v>
      </c>
      <c r="H391" s="102"/>
      <c r="I391" s="99"/>
    </row>
    <row r="392" spans="1:9" ht="18">
      <c r="A392" s="103" t="s">
        <v>416</v>
      </c>
      <c r="B392" s="103"/>
      <c r="C392" s="32">
        <f>E392+14000</f>
        <v>86500</v>
      </c>
      <c r="D392" s="33">
        <f>E392+700</f>
        <v>73200</v>
      </c>
      <c r="E392" s="33">
        <v>72500</v>
      </c>
      <c r="F392" s="33">
        <f>D392+2500</f>
        <v>75700</v>
      </c>
      <c r="G392" s="10" t="s">
        <v>39</v>
      </c>
      <c r="H392" s="102"/>
      <c r="I392" s="99"/>
    </row>
    <row r="393" spans="1:9" ht="18">
      <c r="A393" s="103" t="s">
        <v>417</v>
      </c>
      <c r="B393" s="103"/>
      <c r="C393" s="32">
        <f>E393+14000</f>
        <v>84500</v>
      </c>
      <c r="D393" s="33">
        <f>E393+700</f>
        <v>71200</v>
      </c>
      <c r="E393" s="33">
        <v>70500</v>
      </c>
      <c r="F393" s="33">
        <f>D393+2500</f>
        <v>73700</v>
      </c>
      <c r="G393" s="10" t="s">
        <v>39</v>
      </c>
      <c r="H393" s="102"/>
      <c r="I393" s="99"/>
    </row>
    <row r="394" spans="1:9" ht="18">
      <c r="A394" s="129" t="s">
        <v>12</v>
      </c>
      <c r="B394" s="9"/>
      <c r="C394" s="9"/>
      <c r="D394" s="9"/>
      <c r="E394" s="9"/>
      <c r="F394" s="9"/>
      <c r="G394" s="9"/>
      <c r="H394" s="101"/>
      <c r="I394" s="99"/>
    </row>
    <row r="395" spans="1:9" ht="18">
      <c r="A395" s="40" t="s">
        <v>454</v>
      </c>
      <c r="B395" s="9"/>
      <c r="C395" s="9"/>
      <c r="D395" s="35">
        <v>69800</v>
      </c>
      <c r="E395" s="35"/>
      <c r="F395" s="9"/>
      <c r="G395" s="9">
        <v>45.3</v>
      </c>
      <c r="H395" s="101" t="s">
        <v>29</v>
      </c>
      <c r="I395" s="99"/>
    </row>
    <row r="396" spans="1:9" ht="18">
      <c r="A396" s="100" t="s">
        <v>185</v>
      </c>
      <c r="B396" s="9"/>
      <c r="C396" s="32">
        <f>E396+11000</f>
        <v>69600</v>
      </c>
      <c r="D396" s="33">
        <f aca="true" t="shared" si="71" ref="D396:D401">E396+900</f>
        <v>59500</v>
      </c>
      <c r="E396" s="86">
        <v>58600</v>
      </c>
      <c r="F396" s="9"/>
      <c r="G396" s="9">
        <v>60</v>
      </c>
      <c r="H396" s="101"/>
      <c r="I396" s="99"/>
    </row>
    <row r="397" spans="1:9" ht="18">
      <c r="A397" s="71" t="s">
        <v>130</v>
      </c>
      <c r="B397" s="9"/>
      <c r="C397" s="32">
        <f>E397+10000</f>
        <v>61000</v>
      </c>
      <c r="D397" s="33">
        <f t="shared" si="71"/>
        <v>51900</v>
      </c>
      <c r="E397" s="86">
        <v>51000</v>
      </c>
      <c r="F397" s="33">
        <f aca="true" t="shared" si="72" ref="F397:F406">D397+2500</f>
        <v>54400</v>
      </c>
      <c r="G397" s="9">
        <v>61</v>
      </c>
      <c r="H397" s="67"/>
      <c r="I397" s="99"/>
    </row>
    <row r="398" spans="1:9" ht="18">
      <c r="A398" s="71" t="s">
        <v>205</v>
      </c>
      <c r="B398" s="9"/>
      <c r="C398" s="32">
        <f aca="true" t="shared" si="73" ref="C398:C403">E398+9000</f>
        <v>57100</v>
      </c>
      <c r="D398" s="33">
        <f t="shared" si="71"/>
        <v>49000</v>
      </c>
      <c r="E398" s="86">
        <v>48100</v>
      </c>
      <c r="F398" s="33">
        <f>D398+2500</f>
        <v>51500</v>
      </c>
      <c r="G398" s="9">
        <v>139</v>
      </c>
      <c r="H398" s="125"/>
      <c r="I398" s="99"/>
    </row>
    <row r="399" spans="1:9" ht="18">
      <c r="A399" s="71" t="s">
        <v>206</v>
      </c>
      <c r="B399" s="9"/>
      <c r="C399" s="32">
        <f t="shared" si="73"/>
        <v>57100</v>
      </c>
      <c r="D399" s="33">
        <f t="shared" si="71"/>
        <v>49000</v>
      </c>
      <c r="E399" s="86">
        <v>48100</v>
      </c>
      <c r="F399" s="33">
        <f>D399+2500</f>
        <v>51500</v>
      </c>
      <c r="G399" s="9">
        <v>124</v>
      </c>
      <c r="H399" s="67"/>
      <c r="I399" s="99"/>
    </row>
    <row r="400" spans="1:9" ht="18">
      <c r="A400" s="71" t="s">
        <v>166</v>
      </c>
      <c r="B400" s="9"/>
      <c r="C400" s="32">
        <f t="shared" si="73"/>
        <v>57100</v>
      </c>
      <c r="D400" s="33">
        <f t="shared" si="71"/>
        <v>49000</v>
      </c>
      <c r="E400" s="86">
        <v>48100</v>
      </c>
      <c r="F400" s="33">
        <f t="shared" si="72"/>
        <v>51500</v>
      </c>
      <c r="G400" s="9">
        <v>62</v>
      </c>
      <c r="H400" s="67"/>
      <c r="I400" s="99"/>
    </row>
    <row r="401" spans="1:9" ht="18">
      <c r="A401" s="71" t="s">
        <v>186</v>
      </c>
      <c r="B401" s="9"/>
      <c r="C401" s="32">
        <f t="shared" si="73"/>
        <v>55100</v>
      </c>
      <c r="D401" s="33">
        <f t="shared" si="71"/>
        <v>47000</v>
      </c>
      <c r="E401" s="86">
        <v>46100</v>
      </c>
      <c r="F401" s="33"/>
      <c r="G401" s="9">
        <v>536</v>
      </c>
      <c r="H401" s="67"/>
      <c r="I401" s="99"/>
    </row>
    <row r="402" spans="1:9" ht="18">
      <c r="A402" s="71" t="s">
        <v>187</v>
      </c>
      <c r="B402" s="9"/>
      <c r="C402" s="32">
        <f t="shared" si="73"/>
        <v>55100</v>
      </c>
      <c r="D402" s="33">
        <f aca="true" t="shared" si="74" ref="D402:D407">E402+900</f>
        <v>47000</v>
      </c>
      <c r="E402" s="86">
        <v>46100</v>
      </c>
      <c r="F402" s="32">
        <f t="shared" si="72"/>
        <v>49500</v>
      </c>
      <c r="G402" s="9">
        <v>125</v>
      </c>
      <c r="H402" s="67"/>
      <c r="I402" s="99"/>
    </row>
    <row r="403" spans="1:9" ht="18">
      <c r="A403" s="71" t="s">
        <v>218</v>
      </c>
      <c r="B403" s="9"/>
      <c r="C403" s="32">
        <f t="shared" si="73"/>
        <v>55100</v>
      </c>
      <c r="D403" s="33">
        <f t="shared" si="74"/>
        <v>47000</v>
      </c>
      <c r="E403" s="86">
        <v>46100</v>
      </c>
      <c r="F403" s="33">
        <f t="shared" si="72"/>
        <v>49500</v>
      </c>
      <c r="G403" s="9">
        <v>116</v>
      </c>
      <c r="H403" s="67"/>
      <c r="I403" s="99"/>
    </row>
    <row r="404" spans="1:9" ht="18">
      <c r="A404" s="71" t="s">
        <v>257</v>
      </c>
      <c r="B404" s="9"/>
      <c r="C404" s="32">
        <f>E404+12000</f>
        <v>78500</v>
      </c>
      <c r="D404" s="33">
        <f t="shared" si="74"/>
        <v>67400</v>
      </c>
      <c r="E404" s="86">
        <v>66500</v>
      </c>
      <c r="F404" s="33">
        <f t="shared" si="72"/>
        <v>69900</v>
      </c>
      <c r="G404" s="9">
        <v>61.1</v>
      </c>
      <c r="H404" s="67"/>
      <c r="I404" s="99"/>
    </row>
    <row r="405" spans="1:9" ht="18">
      <c r="A405" s="132" t="s">
        <v>30</v>
      </c>
      <c r="B405" s="9"/>
      <c r="C405" s="32">
        <f>E405+8000</f>
        <v>43900</v>
      </c>
      <c r="D405" s="33">
        <f t="shared" si="74"/>
        <v>36800</v>
      </c>
      <c r="E405" s="34">
        <v>35900</v>
      </c>
      <c r="F405" s="33">
        <f t="shared" si="72"/>
        <v>39300</v>
      </c>
      <c r="G405" s="9" t="s">
        <v>5</v>
      </c>
      <c r="H405" s="9">
        <v>0.099</v>
      </c>
      <c r="I405" s="99"/>
    </row>
    <row r="406" spans="1:9" ht="18">
      <c r="A406" s="132" t="s">
        <v>31</v>
      </c>
      <c r="B406" s="9"/>
      <c r="C406" s="32">
        <f>E406+8000</f>
        <v>43900</v>
      </c>
      <c r="D406" s="33">
        <f t="shared" si="74"/>
        <v>36800</v>
      </c>
      <c r="E406" s="34">
        <v>35900</v>
      </c>
      <c r="F406" s="33">
        <f t="shared" si="72"/>
        <v>39300</v>
      </c>
      <c r="G406" s="66" t="s">
        <v>330</v>
      </c>
      <c r="H406" s="67">
        <v>0.154</v>
      </c>
      <c r="I406" s="99"/>
    </row>
    <row r="407" spans="1:9" ht="18">
      <c r="A407" s="137" t="s">
        <v>258</v>
      </c>
      <c r="B407" s="9"/>
      <c r="C407" s="32">
        <f>E407+9000</f>
        <v>49900</v>
      </c>
      <c r="D407" s="33">
        <f t="shared" si="74"/>
        <v>41800</v>
      </c>
      <c r="E407" s="46">
        <v>40900</v>
      </c>
      <c r="F407" s="32"/>
      <c r="G407" s="9" t="s">
        <v>231</v>
      </c>
      <c r="H407" s="67"/>
      <c r="I407" s="99"/>
    </row>
    <row r="408" spans="1:9" ht="18">
      <c r="A408" s="138" t="s">
        <v>28</v>
      </c>
      <c r="B408" s="31"/>
      <c r="C408" s="31"/>
      <c r="D408" s="104"/>
      <c r="E408" s="104"/>
      <c r="F408" s="33"/>
      <c r="G408" s="31"/>
      <c r="H408" s="67"/>
      <c r="I408" s="74"/>
    </row>
    <row r="409" spans="1:9" ht="18">
      <c r="A409" s="95" t="s">
        <v>322</v>
      </c>
      <c r="B409" s="55"/>
      <c r="C409" s="139" t="s">
        <v>483</v>
      </c>
      <c r="D409" s="140"/>
      <c r="E409" s="141"/>
      <c r="F409" s="33">
        <f>D409+2500</f>
        <v>2500</v>
      </c>
      <c r="G409" s="9"/>
      <c r="H409" s="67"/>
      <c r="I409" s="74"/>
    </row>
    <row r="410" spans="1:9" ht="18">
      <c r="A410" s="95" t="s">
        <v>419</v>
      </c>
      <c r="B410" s="55"/>
      <c r="C410" s="139" t="s">
        <v>484</v>
      </c>
      <c r="D410" s="140"/>
      <c r="E410" s="141"/>
      <c r="F410" s="33">
        <f>D410+2500</f>
        <v>2500</v>
      </c>
      <c r="G410" s="124"/>
      <c r="H410" s="67"/>
      <c r="I410" s="74"/>
    </row>
    <row r="411" spans="1:9" ht="18">
      <c r="A411" s="95" t="s">
        <v>321</v>
      </c>
      <c r="B411" s="55"/>
      <c r="C411" s="139" t="s">
        <v>485</v>
      </c>
      <c r="D411" s="140"/>
      <c r="E411" s="141"/>
      <c r="F411" s="33">
        <f>D411+2500</f>
        <v>2500</v>
      </c>
      <c r="G411" s="9"/>
      <c r="H411" s="67"/>
      <c r="I411" s="74"/>
    </row>
    <row r="412" spans="1:9" ht="18">
      <c r="A412" s="95" t="s">
        <v>320</v>
      </c>
      <c r="B412" s="55"/>
      <c r="C412" s="139" t="s">
        <v>486</v>
      </c>
      <c r="D412" s="140"/>
      <c r="E412" s="141"/>
      <c r="F412" s="33">
        <f>D412+2500</f>
        <v>2500</v>
      </c>
      <c r="G412" s="9"/>
      <c r="H412" s="9"/>
      <c r="I412" s="9"/>
    </row>
    <row r="413" spans="1:9" ht="18">
      <c r="A413" s="95" t="s">
        <v>420</v>
      </c>
      <c r="B413" s="55"/>
      <c r="C413" s="139" t="s">
        <v>481</v>
      </c>
      <c r="D413" s="140"/>
      <c r="E413" s="141"/>
      <c r="F413" s="33">
        <f aca="true" t="shared" si="75" ref="F413:F420">D413+2500</f>
        <v>2500</v>
      </c>
      <c r="G413" s="9"/>
      <c r="H413" s="9"/>
      <c r="I413" s="74"/>
    </row>
    <row r="414" spans="1:9" ht="18">
      <c r="A414" s="95" t="s">
        <v>421</v>
      </c>
      <c r="B414" s="55"/>
      <c r="C414" s="139" t="s">
        <v>485</v>
      </c>
      <c r="D414" s="140"/>
      <c r="E414" s="141"/>
      <c r="F414" s="33">
        <f t="shared" si="75"/>
        <v>2500</v>
      </c>
      <c r="G414" s="9"/>
      <c r="H414" s="9"/>
      <c r="I414" s="74"/>
    </row>
    <row r="415" spans="1:9" ht="18">
      <c r="A415" s="95" t="s">
        <v>422</v>
      </c>
      <c r="B415" s="55"/>
      <c r="C415" s="139" t="s">
        <v>487</v>
      </c>
      <c r="D415" s="140"/>
      <c r="E415" s="141"/>
      <c r="F415" s="33">
        <f t="shared" si="75"/>
        <v>2500</v>
      </c>
      <c r="G415" s="9"/>
      <c r="H415" s="9"/>
      <c r="I415" s="74"/>
    </row>
    <row r="416" spans="1:9" ht="18">
      <c r="A416" s="95" t="s">
        <v>423</v>
      </c>
      <c r="B416" s="55"/>
      <c r="C416" s="139" t="s">
        <v>488</v>
      </c>
      <c r="D416" s="140"/>
      <c r="E416" s="141"/>
      <c r="F416" s="33">
        <f t="shared" si="75"/>
        <v>2500</v>
      </c>
      <c r="G416" s="9"/>
      <c r="H416" s="9"/>
      <c r="I416" s="9"/>
    </row>
    <row r="417" spans="1:9" ht="18">
      <c r="A417" s="95" t="s">
        <v>322</v>
      </c>
      <c r="B417" s="55"/>
      <c r="C417" s="139" t="s">
        <v>496</v>
      </c>
      <c r="D417" s="140"/>
      <c r="E417" s="141"/>
      <c r="F417" s="33">
        <f t="shared" si="75"/>
        <v>2500</v>
      </c>
      <c r="G417" s="9" t="s">
        <v>424</v>
      </c>
      <c r="H417" s="9">
        <v>18.4</v>
      </c>
      <c r="I417" s="74"/>
    </row>
    <row r="418" spans="1:9" ht="18">
      <c r="A418" s="95" t="s">
        <v>419</v>
      </c>
      <c r="B418" s="55"/>
      <c r="C418" s="139" t="s">
        <v>489</v>
      </c>
      <c r="D418" s="140"/>
      <c r="E418" s="141"/>
      <c r="F418" s="33">
        <f t="shared" si="75"/>
        <v>2500</v>
      </c>
      <c r="G418" s="9" t="s">
        <v>424</v>
      </c>
      <c r="H418" s="9">
        <v>28.6</v>
      </c>
      <c r="I418" s="74"/>
    </row>
    <row r="419" spans="1:9" ht="18">
      <c r="A419" s="95" t="s">
        <v>321</v>
      </c>
      <c r="B419" s="55"/>
      <c r="C419" s="139" t="s">
        <v>490</v>
      </c>
      <c r="D419" s="140"/>
      <c r="E419" s="141"/>
      <c r="F419" s="33">
        <f t="shared" si="75"/>
        <v>2500</v>
      </c>
      <c r="G419" s="9" t="s">
        <v>424</v>
      </c>
      <c r="H419" s="9">
        <v>9.2</v>
      </c>
      <c r="I419" s="74" t="s">
        <v>472</v>
      </c>
    </row>
    <row r="420" spans="1:9" ht="18">
      <c r="A420" s="95" t="s">
        <v>320</v>
      </c>
      <c r="B420" s="55"/>
      <c r="C420" s="139" t="s">
        <v>491</v>
      </c>
      <c r="D420" s="140"/>
      <c r="E420" s="141"/>
      <c r="F420" s="33">
        <f t="shared" si="75"/>
        <v>2500</v>
      </c>
      <c r="G420" s="9" t="s">
        <v>424</v>
      </c>
      <c r="H420" s="9">
        <v>14.3</v>
      </c>
      <c r="I420" s="9"/>
    </row>
    <row r="421" spans="1:9" ht="18">
      <c r="A421" s="95" t="s">
        <v>420</v>
      </c>
      <c r="B421" s="55"/>
      <c r="C421" s="139" t="s">
        <v>482</v>
      </c>
      <c r="D421" s="140"/>
      <c r="E421" s="141"/>
      <c r="F421" s="33">
        <f>D421+2500</f>
        <v>2500</v>
      </c>
      <c r="G421" s="9" t="s">
        <v>424</v>
      </c>
      <c r="H421" s="9">
        <v>6.2</v>
      </c>
      <c r="I421" s="74"/>
    </row>
    <row r="422" spans="1:9" ht="18">
      <c r="A422" s="95" t="s">
        <v>421</v>
      </c>
      <c r="B422" s="55"/>
      <c r="C422" s="139" t="s">
        <v>490</v>
      </c>
      <c r="D422" s="140"/>
      <c r="E422" s="141"/>
      <c r="F422" s="33">
        <f>D422+2500</f>
        <v>2500</v>
      </c>
      <c r="G422" s="9" t="s">
        <v>424</v>
      </c>
      <c r="H422" s="9">
        <v>9.6</v>
      </c>
      <c r="I422" s="74"/>
    </row>
    <row r="423" spans="1:9" ht="18">
      <c r="A423" s="95" t="s">
        <v>422</v>
      </c>
      <c r="B423" s="55"/>
      <c r="C423" s="139" t="s">
        <v>492</v>
      </c>
      <c r="D423" s="140"/>
      <c r="E423" s="141"/>
      <c r="F423" s="33">
        <f>D423+2500</f>
        <v>2500</v>
      </c>
      <c r="G423" s="9" t="s">
        <v>424</v>
      </c>
      <c r="H423" s="9">
        <v>4.8</v>
      </c>
      <c r="I423" s="74"/>
    </row>
    <row r="424" spans="1:9" ht="18">
      <c r="A424" s="95" t="s">
        <v>423</v>
      </c>
      <c r="B424" s="55"/>
      <c r="C424" s="139" t="s">
        <v>493</v>
      </c>
      <c r="D424" s="140"/>
      <c r="E424" s="141"/>
      <c r="F424" s="33">
        <f>D424+2500</f>
        <v>2500</v>
      </c>
      <c r="G424" s="9" t="s">
        <v>424</v>
      </c>
      <c r="H424" s="9">
        <v>7.4</v>
      </c>
      <c r="I424" s="9"/>
    </row>
    <row r="425" spans="1:9" ht="18">
      <c r="A425" s="133" t="s">
        <v>25</v>
      </c>
      <c r="B425" s="78"/>
      <c r="C425" s="32"/>
      <c r="D425" s="77"/>
      <c r="E425" s="77"/>
      <c r="F425" s="77"/>
      <c r="G425" s="78"/>
      <c r="H425" s="67"/>
      <c r="I425" s="74"/>
    </row>
    <row r="426" spans="1:9" ht="18">
      <c r="A426" s="105" t="s">
        <v>450</v>
      </c>
      <c r="B426" s="39"/>
      <c r="C426" s="32">
        <f aca="true" t="shared" si="76" ref="C426:C431">D426*1.2</f>
        <v>180</v>
      </c>
      <c r="D426" s="106">
        <v>150</v>
      </c>
      <c r="E426" s="106"/>
      <c r="F426" s="106">
        <f>D426*1.1</f>
        <v>165</v>
      </c>
      <c r="G426" s="39" t="s">
        <v>26</v>
      </c>
      <c r="H426" s="67"/>
      <c r="I426" s="99">
        <f aca="true" t="shared" si="77" ref="I426:I431">D426*15</f>
        <v>2250</v>
      </c>
    </row>
    <row r="427" spans="1:9" ht="18">
      <c r="A427" s="105" t="s">
        <v>190</v>
      </c>
      <c r="B427" s="39"/>
      <c r="C427" s="32">
        <f t="shared" si="76"/>
        <v>150</v>
      </c>
      <c r="D427" s="106">
        <v>125</v>
      </c>
      <c r="E427" s="106"/>
      <c r="F427" s="106">
        <f>D427*1.1</f>
        <v>137.5</v>
      </c>
      <c r="G427" s="39" t="s">
        <v>26</v>
      </c>
      <c r="H427" s="125"/>
      <c r="I427" s="99">
        <f t="shared" si="77"/>
        <v>1875</v>
      </c>
    </row>
    <row r="428" spans="1:9" ht="18">
      <c r="A428" s="105" t="s">
        <v>242</v>
      </c>
      <c r="B428" s="39"/>
      <c r="C428" s="32">
        <f t="shared" si="76"/>
        <v>126</v>
      </c>
      <c r="D428" s="106">
        <v>105</v>
      </c>
      <c r="E428" s="106"/>
      <c r="F428" s="106"/>
      <c r="G428" s="39" t="s">
        <v>26</v>
      </c>
      <c r="H428" s="67"/>
      <c r="I428" s="99">
        <f t="shared" si="77"/>
        <v>1575</v>
      </c>
    </row>
    <row r="429" spans="1:9" ht="18">
      <c r="A429" s="105" t="s">
        <v>188</v>
      </c>
      <c r="B429" s="9"/>
      <c r="C429" s="32">
        <f t="shared" si="76"/>
        <v>126</v>
      </c>
      <c r="D429" s="106">
        <v>105</v>
      </c>
      <c r="E429" s="106"/>
      <c r="F429" s="106">
        <f>D429*1.1</f>
        <v>115.50000000000001</v>
      </c>
      <c r="G429" s="39" t="s">
        <v>26</v>
      </c>
      <c r="H429" s="67"/>
      <c r="I429" s="99">
        <f t="shared" si="77"/>
        <v>1575</v>
      </c>
    </row>
    <row r="430" spans="1:9" ht="18">
      <c r="A430" s="71" t="s">
        <v>189</v>
      </c>
      <c r="B430" s="9"/>
      <c r="C430" s="32">
        <f t="shared" si="76"/>
        <v>126</v>
      </c>
      <c r="D430" s="60">
        <v>105</v>
      </c>
      <c r="E430" s="106"/>
      <c r="F430" s="106">
        <f>D430*1.1</f>
        <v>115.50000000000001</v>
      </c>
      <c r="G430" s="39" t="s">
        <v>26</v>
      </c>
      <c r="H430" s="67"/>
      <c r="I430" s="99">
        <f t="shared" si="77"/>
        <v>1575</v>
      </c>
    </row>
    <row r="431" spans="1:9" ht="18">
      <c r="A431" s="71" t="s">
        <v>319</v>
      </c>
      <c r="B431" s="9"/>
      <c r="C431" s="32">
        <f t="shared" si="76"/>
        <v>228</v>
      </c>
      <c r="D431" s="60">
        <v>190</v>
      </c>
      <c r="E431" s="106"/>
      <c r="F431" s="106">
        <f>D431*1.1</f>
        <v>209.00000000000003</v>
      </c>
      <c r="G431" s="39" t="s">
        <v>26</v>
      </c>
      <c r="H431" s="67"/>
      <c r="I431" s="99">
        <f t="shared" si="77"/>
        <v>2850</v>
      </c>
    </row>
    <row r="432" spans="1:9" ht="15.75">
      <c r="A432" s="144" t="s">
        <v>194</v>
      </c>
      <c r="B432" s="144"/>
      <c r="C432" s="144"/>
      <c r="D432" s="144"/>
      <c r="E432" s="144"/>
      <c r="F432" s="144"/>
      <c r="G432" s="144"/>
      <c r="H432" s="144"/>
      <c r="I432" s="144"/>
    </row>
    <row r="433" spans="1:9" ht="18">
      <c r="A433" s="8"/>
      <c r="B433" s="8"/>
      <c r="C433" s="11"/>
      <c r="D433" s="11"/>
      <c r="E433" s="11"/>
      <c r="F433" s="11"/>
      <c r="G433" s="8"/>
      <c r="H433" s="8"/>
      <c r="I433" s="8"/>
    </row>
    <row r="437" ht="15" customHeight="1"/>
    <row r="504" ht="18.75" customHeight="1"/>
    <row r="507" spans="1:7" ht="15">
      <c r="A507" s="3"/>
      <c r="B507" s="3"/>
      <c r="C507" s="2"/>
      <c r="D507" s="2"/>
      <c r="E507" s="2"/>
      <c r="F507" s="2"/>
      <c r="G507" s="3"/>
    </row>
    <row r="510" ht="15.75" customHeight="1"/>
    <row r="518" ht="15">
      <c r="H518" s="3"/>
    </row>
    <row r="611" ht="24" customHeight="1"/>
    <row r="638" ht="26.25" customHeight="1"/>
    <row r="680" ht="18.75" customHeight="1"/>
    <row r="760" ht="12.75" customHeight="1"/>
    <row r="765" ht="12" customHeight="1"/>
    <row r="766" ht="12" customHeight="1"/>
    <row r="767" ht="12" customHeight="1"/>
    <row r="904" ht="12" customHeight="1"/>
    <row r="905" ht="11.25" customHeight="1"/>
    <row r="977" ht="12.75" hidden="1"/>
    <row r="978" ht="12.75" hidden="1"/>
    <row r="979" ht="12.75" hidden="1"/>
  </sheetData>
  <sheetProtection/>
  <mergeCells count="31">
    <mergeCell ref="C417:E417"/>
    <mergeCell ref="A10:I10"/>
    <mergeCell ref="A6:I6"/>
    <mergeCell ref="A3:G3"/>
    <mergeCell ref="C424:E424"/>
    <mergeCell ref="C418:E418"/>
    <mergeCell ref="C419:E419"/>
    <mergeCell ref="C421:E421"/>
    <mergeCell ref="C410:E410"/>
    <mergeCell ref="C411:E411"/>
    <mergeCell ref="C412:E412"/>
    <mergeCell ref="A1:I1"/>
    <mergeCell ref="A4:I4"/>
    <mergeCell ref="A390:H390"/>
    <mergeCell ref="A5:I5"/>
    <mergeCell ref="A260:H260"/>
    <mergeCell ref="C2:E2"/>
    <mergeCell ref="A223:H223"/>
    <mergeCell ref="A202:H202"/>
    <mergeCell ref="A208:G208"/>
    <mergeCell ref="G2:I2"/>
    <mergeCell ref="C422:E422"/>
    <mergeCell ref="C409:E409"/>
    <mergeCell ref="A351:H351"/>
    <mergeCell ref="A432:I432"/>
    <mergeCell ref="C423:E423"/>
    <mergeCell ref="C413:E413"/>
    <mergeCell ref="C415:E415"/>
    <mergeCell ref="C416:E416"/>
    <mergeCell ref="C420:E420"/>
    <mergeCell ref="C414:E414"/>
  </mergeCells>
  <hyperlinks>
    <hyperlink ref="G2" r:id="rId1" display="WWW.DANTA-DV.RU"/>
  </hyperlinks>
  <printOptions/>
  <pageMargins left="0.25" right="0.25" top="0.19" bottom="0.18" header="0.17" footer="0.18"/>
  <pageSetup fitToHeight="0" fitToWidth="1" horizontalDpi="600" verticalDpi="600" orientation="portrait" paperSize="9" scale="57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1">
      <selection activeCell="A1" sqref="A1:I1"/>
    </sheetView>
  </sheetViews>
  <sheetFormatPr defaultColWidth="8.75390625" defaultRowHeight="12.75"/>
  <cols>
    <col min="1" max="1" width="25.875" style="0" customWidth="1"/>
    <col min="2" max="2" width="18.125" style="0" customWidth="1"/>
    <col min="3" max="3" width="20.75390625" style="0" customWidth="1"/>
    <col min="4" max="4" width="21.00390625" style="0" customWidth="1"/>
    <col min="5" max="5" width="21.75390625" style="0" customWidth="1"/>
    <col min="6" max="6" width="13.125" style="0" hidden="1" customWidth="1"/>
    <col min="7" max="7" width="17.75390625" style="0" customWidth="1"/>
    <col min="8" max="8" width="1.25" style="0" customWidth="1"/>
    <col min="9" max="9" width="8.75390625" style="0" hidden="1" customWidth="1"/>
  </cols>
  <sheetData>
    <row r="1" spans="1:9" ht="27.75">
      <c r="A1" s="145" t="s">
        <v>498</v>
      </c>
      <c r="B1" s="146"/>
      <c r="C1" s="146"/>
      <c r="D1" s="146"/>
      <c r="E1" s="146"/>
      <c r="F1" s="146"/>
      <c r="G1" s="146"/>
      <c r="H1" s="146"/>
      <c r="I1" s="147"/>
    </row>
    <row r="2" spans="1:9" ht="15">
      <c r="A2" s="5" t="s">
        <v>499</v>
      </c>
      <c r="B2" s="6"/>
      <c r="C2" s="156" t="s">
        <v>500</v>
      </c>
      <c r="D2" s="157"/>
      <c r="E2" s="157"/>
      <c r="F2" s="4"/>
      <c r="G2" s="160" t="s">
        <v>501</v>
      </c>
      <c r="H2" s="161"/>
      <c r="I2" s="162"/>
    </row>
    <row r="3" spans="1:9" ht="15">
      <c r="A3" s="166" t="s">
        <v>502</v>
      </c>
      <c r="B3" s="167"/>
      <c r="C3" s="167"/>
      <c r="D3" s="167"/>
      <c r="E3" s="167"/>
      <c r="F3" s="167"/>
      <c r="G3" s="167"/>
      <c r="H3" s="6"/>
      <c r="I3" s="7"/>
    </row>
    <row r="4" spans="1:9" ht="15">
      <c r="A4" s="148" t="s">
        <v>200</v>
      </c>
      <c r="B4" s="149"/>
      <c r="C4" s="149"/>
      <c r="D4" s="149"/>
      <c r="E4" s="149"/>
      <c r="F4" s="149"/>
      <c r="G4" s="149"/>
      <c r="H4" s="149"/>
      <c r="I4" s="150"/>
    </row>
    <row r="5" spans="1:9" ht="22.5" thickBot="1">
      <c r="A5" s="151" t="s">
        <v>199</v>
      </c>
      <c r="B5" s="152"/>
      <c r="C5" s="152"/>
      <c r="D5" s="152"/>
      <c r="E5" s="152"/>
      <c r="F5" s="152"/>
      <c r="G5" s="152"/>
      <c r="H5" s="152"/>
      <c r="I5" s="153"/>
    </row>
    <row r="6" spans="1:7" ht="12.75">
      <c r="A6" s="27"/>
      <c r="B6" s="28"/>
      <c r="C6" s="28"/>
      <c r="D6" s="28"/>
      <c r="E6" s="28"/>
      <c r="F6" s="28"/>
      <c r="G6" s="28"/>
    </row>
    <row r="7" spans="1:7" ht="12.75">
      <c r="A7" s="12" t="s">
        <v>0</v>
      </c>
      <c r="B7" s="12" t="s">
        <v>3</v>
      </c>
      <c r="C7" s="12" t="s">
        <v>366</v>
      </c>
      <c r="D7" s="12" t="s">
        <v>367</v>
      </c>
      <c r="E7" s="13" t="s">
        <v>367</v>
      </c>
      <c r="F7" s="13" t="s">
        <v>161</v>
      </c>
      <c r="G7" s="12" t="s">
        <v>123</v>
      </c>
    </row>
    <row r="8" spans="1:7" ht="12.75">
      <c r="A8" s="14" t="s">
        <v>1</v>
      </c>
      <c r="B8" s="14"/>
      <c r="C8" s="14" t="s">
        <v>495</v>
      </c>
      <c r="D8" s="14" t="s">
        <v>494</v>
      </c>
      <c r="E8" s="15" t="s">
        <v>368</v>
      </c>
      <c r="F8" s="15" t="s">
        <v>162</v>
      </c>
      <c r="G8" s="14" t="s">
        <v>124</v>
      </c>
    </row>
    <row r="9" spans="1:3" ht="15.75">
      <c r="A9" s="168" t="s">
        <v>369</v>
      </c>
      <c r="B9" s="158"/>
      <c r="C9" s="158"/>
    </row>
    <row r="10" spans="1:7" ht="18.75">
      <c r="A10" s="110" t="s">
        <v>457</v>
      </c>
      <c r="B10" s="111" t="s">
        <v>371</v>
      </c>
      <c r="C10" s="112">
        <v>168000</v>
      </c>
      <c r="D10" s="114">
        <f aca="true" t="shared" si="0" ref="D10:D60">E10+2000</f>
        <v>141000</v>
      </c>
      <c r="E10" s="112">
        <v>139000</v>
      </c>
      <c r="F10" s="112"/>
      <c r="G10" s="113">
        <v>0.6</v>
      </c>
    </row>
    <row r="11" spans="1:7" ht="18.75">
      <c r="A11" s="110" t="s">
        <v>370</v>
      </c>
      <c r="B11" s="111" t="s">
        <v>371</v>
      </c>
      <c r="C11" s="112">
        <v>138000</v>
      </c>
      <c r="D11" s="114">
        <f t="shared" si="0"/>
        <v>116000</v>
      </c>
      <c r="E11" s="112">
        <v>114000</v>
      </c>
      <c r="F11" s="112"/>
      <c r="G11" s="113">
        <v>1.35</v>
      </c>
    </row>
    <row r="12" spans="1:7" ht="18.75">
      <c r="A12" s="110" t="s">
        <v>372</v>
      </c>
      <c r="B12" s="111" t="s">
        <v>460</v>
      </c>
      <c r="C12" s="112">
        <v>156000</v>
      </c>
      <c r="D12" s="114">
        <f t="shared" si="0"/>
        <v>112000</v>
      </c>
      <c r="E12" s="112">
        <v>110000</v>
      </c>
      <c r="F12" s="112"/>
      <c r="G12" s="113">
        <v>1.42</v>
      </c>
    </row>
    <row r="13" spans="1:7" ht="18.75">
      <c r="A13" s="110" t="s">
        <v>459</v>
      </c>
      <c r="B13" s="111" t="s">
        <v>460</v>
      </c>
      <c r="C13" s="112">
        <v>112000</v>
      </c>
      <c r="D13" s="114">
        <f t="shared" si="0"/>
        <v>93800</v>
      </c>
      <c r="E13" s="112">
        <v>91800</v>
      </c>
      <c r="F13" s="112"/>
      <c r="G13" s="113">
        <v>1.86</v>
      </c>
    </row>
    <row r="14" spans="1:7" s="109" customFormat="1" ht="18.75">
      <c r="A14" s="115" t="s">
        <v>373</v>
      </c>
      <c r="B14" s="116" t="s">
        <v>371</v>
      </c>
      <c r="C14" s="112">
        <v>105000</v>
      </c>
      <c r="D14" s="114">
        <f t="shared" si="0"/>
        <v>87700</v>
      </c>
      <c r="E14" s="114">
        <v>85700</v>
      </c>
      <c r="F14" s="114"/>
      <c r="G14" s="117">
        <v>2.47</v>
      </c>
    </row>
    <row r="15" spans="1:7" s="109" customFormat="1" ht="18.75">
      <c r="A15" s="115" t="s">
        <v>456</v>
      </c>
      <c r="B15" s="116" t="s">
        <v>371</v>
      </c>
      <c r="C15" s="112">
        <v>97000</v>
      </c>
      <c r="D15" s="114">
        <f t="shared" si="0"/>
        <v>81800</v>
      </c>
      <c r="E15" s="114">
        <v>79800</v>
      </c>
      <c r="F15" s="114"/>
      <c r="G15" s="117">
        <v>2.99</v>
      </c>
    </row>
    <row r="16" spans="1:7" s="109" customFormat="1" ht="18.75">
      <c r="A16" s="115" t="s">
        <v>458</v>
      </c>
      <c r="B16" s="116" t="s">
        <v>375</v>
      </c>
      <c r="C16" s="112">
        <v>77000</v>
      </c>
      <c r="D16" s="114">
        <f t="shared" si="0"/>
        <v>64400</v>
      </c>
      <c r="E16" s="114">
        <v>62400</v>
      </c>
      <c r="F16" s="114"/>
      <c r="G16" s="117">
        <v>2.59</v>
      </c>
    </row>
    <row r="17" spans="1:7" s="109" customFormat="1" ht="18.75">
      <c r="A17" s="115" t="s">
        <v>456</v>
      </c>
      <c r="B17" s="116" t="s">
        <v>375</v>
      </c>
      <c r="C17" s="112">
        <v>77000</v>
      </c>
      <c r="D17" s="114">
        <f t="shared" si="0"/>
        <v>64400</v>
      </c>
      <c r="E17" s="114">
        <v>62400</v>
      </c>
      <c r="F17" s="114"/>
      <c r="G17" s="117">
        <v>2.99</v>
      </c>
    </row>
    <row r="18" spans="1:7" ht="18.75">
      <c r="A18" s="118" t="s">
        <v>374</v>
      </c>
      <c r="B18" s="111" t="s">
        <v>375</v>
      </c>
      <c r="C18" s="112">
        <v>77000</v>
      </c>
      <c r="D18" s="112">
        <f t="shared" si="0"/>
        <v>64400</v>
      </c>
      <c r="E18" s="114">
        <v>62400</v>
      </c>
      <c r="F18" s="112"/>
      <c r="G18" s="113">
        <v>4.04</v>
      </c>
    </row>
    <row r="19" spans="1:7" ht="18.75">
      <c r="A19" s="118" t="s">
        <v>480</v>
      </c>
      <c r="B19" s="111" t="s">
        <v>371</v>
      </c>
      <c r="C19" s="112">
        <v>92000</v>
      </c>
      <c r="D19" s="114">
        <f t="shared" si="0"/>
        <v>77400</v>
      </c>
      <c r="E19" s="114">
        <v>75400</v>
      </c>
      <c r="F19" s="112"/>
      <c r="G19" s="113">
        <v>3.56</v>
      </c>
    </row>
    <row r="20" spans="1:7" ht="18.75">
      <c r="A20" s="118" t="s">
        <v>377</v>
      </c>
      <c r="B20" s="111" t="s">
        <v>371</v>
      </c>
      <c r="C20" s="112">
        <v>92000</v>
      </c>
      <c r="D20" s="114">
        <f>E20+2000</f>
        <v>77400</v>
      </c>
      <c r="E20" s="114">
        <v>75400</v>
      </c>
      <c r="F20" s="112"/>
      <c r="G20" s="113">
        <v>4.64</v>
      </c>
    </row>
    <row r="21" spans="1:7" ht="18.75">
      <c r="A21" s="118" t="s">
        <v>376</v>
      </c>
      <c r="B21" s="111" t="s">
        <v>375</v>
      </c>
      <c r="C21" s="112">
        <v>78000</v>
      </c>
      <c r="D21" s="112">
        <f t="shared" si="0"/>
        <v>65700</v>
      </c>
      <c r="E21" s="112">
        <v>63700</v>
      </c>
      <c r="F21" s="112"/>
      <c r="G21" s="113">
        <v>4.1</v>
      </c>
    </row>
    <row r="22" spans="1:7" ht="18.75">
      <c r="A22" s="118" t="s">
        <v>377</v>
      </c>
      <c r="B22" s="111" t="s">
        <v>375</v>
      </c>
      <c r="C22" s="112">
        <v>78000</v>
      </c>
      <c r="D22" s="112">
        <f t="shared" si="0"/>
        <v>65700</v>
      </c>
      <c r="E22" s="112">
        <v>63700</v>
      </c>
      <c r="F22" s="112"/>
      <c r="G22" s="113">
        <v>4.64</v>
      </c>
    </row>
    <row r="23" spans="1:7" ht="18.75">
      <c r="A23" s="118" t="s">
        <v>378</v>
      </c>
      <c r="B23" s="111" t="s">
        <v>375</v>
      </c>
      <c r="C23" s="112">
        <v>70000</v>
      </c>
      <c r="D23" s="112">
        <f t="shared" si="0"/>
        <v>58900</v>
      </c>
      <c r="E23" s="112">
        <v>56900</v>
      </c>
      <c r="F23" s="112"/>
      <c r="G23" s="113">
        <v>4.62</v>
      </c>
    </row>
    <row r="24" spans="1:8" ht="18.75">
      <c r="A24" s="118" t="s">
        <v>379</v>
      </c>
      <c r="B24" s="111" t="s">
        <v>375</v>
      </c>
      <c r="C24" s="112">
        <v>70000</v>
      </c>
      <c r="D24" s="112">
        <f t="shared" si="0"/>
        <v>58900</v>
      </c>
      <c r="E24" s="112">
        <v>56900</v>
      </c>
      <c r="F24" s="112"/>
      <c r="G24" s="113">
        <v>5.23</v>
      </c>
      <c r="H24" s="127"/>
    </row>
    <row r="25" spans="1:7" ht="18.75">
      <c r="A25" s="118" t="s">
        <v>380</v>
      </c>
      <c r="B25" s="111" t="s">
        <v>375</v>
      </c>
      <c r="C25" s="112">
        <v>70000</v>
      </c>
      <c r="D25" s="112">
        <f t="shared" si="0"/>
        <v>58900</v>
      </c>
      <c r="E25" s="112">
        <v>56900</v>
      </c>
      <c r="F25" s="112"/>
      <c r="G25" s="113">
        <v>6.41</v>
      </c>
    </row>
    <row r="26" spans="1:7" ht="18.75">
      <c r="A26" s="118" t="s">
        <v>381</v>
      </c>
      <c r="B26" s="111" t="s">
        <v>375</v>
      </c>
      <c r="C26" s="112">
        <v>70000</v>
      </c>
      <c r="D26" s="112">
        <f t="shared" si="0"/>
        <v>58900</v>
      </c>
      <c r="E26" s="112">
        <v>56900</v>
      </c>
      <c r="F26" s="112"/>
      <c r="G26" s="113">
        <v>4.95</v>
      </c>
    </row>
    <row r="27" spans="1:7" ht="18.75">
      <c r="A27" s="118" t="s">
        <v>382</v>
      </c>
      <c r="B27" s="111" t="s">
        <v>375</v>
      </c>
      <c r="C27" s="112">
        <v>70000</v>
      </c>
      <c r="D27" s="112">
        <f t="shared" si="0"/>
        <v>58900</v>
      </c>
      <c r="E27" s="112">
        <v>56900</v>
      </c>
      <c r="F27" s="112"/>
      <c r="G27" s="113">
        <v>7.1</v>
      </c>
    </row>
    <row r="28" spans="1:7" ht="18.75">
      <c r="A28" s="118" t="s">
        <v>383</v>
      </c>
      <c r="B28" s="111" t="s">
        <v>375</v>
      </c>
      <c r="C28" s="112">
        <v>70000</v>
      </c>
      <c r="D28" s="112">
        <f t="shared" si="0"/>
        <v>58900</v>
      </c>
      <c r="E28" s="112">
        <v>56900</v>
      </c>
      <c r="F28" s="112"/>
      <c r="G28" s="113">
        <v>8.76</v>
      </c>
    </row>
    <row r="29" spans="1:7" ht="18.75">
      <c r="A29" s="118" t="s">
        <v>384</v>
      </c>
      <c r="B29" s="111" t="s">
        <v>375</v>
      </c>
      <c r="C29" s="112">
        <v>70000</v>
      </c>
      <c r="D29" s="112">
        <f t="shared" si="0"/>
        <v>58900</v>
      </c>
      <c r="E29" s="112">
        <v>56900</v>
      </c>
      <c r="F29" s="112"/>
      <c r="G29" s="113">
        <v>10.36</v>
      </c>
    </row>
    <row r="30" spans="1:7" ht="18.75">
      <c r="A30" s="118" t="s">
        <v>385</v>
      </c>
      <c r="B30" s="111" t="s">
        <v>375</v>
      </c>
      <c r="C30" s="112">
        <v>70000</v>
      </c>
      <c r="D30" s="112">
        <f t="shared" si="0"/>
        <v>58900</v>
      </c>
      <c r="E30" s="112">
        <v>56900</v>
      </c>
      <c r="F30" s="112"/>
      <c r="G30" s="113">
        <v>8.4</v>
      </c>
    </row>
    <row r="31" spans="1:7" ht="18.75">
      <c r="A31" s="118" t="s">
        <v>386</v>
      </c>
      <c r="B31" s="111" t="s">
        <v>375</v>
      </c>
      <c r="C31" s="112">
        <v>70000</v>
      </c>
      <c r="D31" s="112">
        <f t="shared" si="0"/>
        <v>58900</v>
      </c>
      <c r="E31" s="112">
        <v>56900</v>
      </c>
      <c r="F31" s="112"/>
      <c r="G31" s="113">
        <v>10.5</v>
      </c>
    </row>
    <row r="32" spans="1:7" ht="18.75">
      <c r="A32" s="118" t="s">
        <v>387</v>
      </c>
      <c r="B32" s="111" t="s">
        <v>375</v>
      </c>
      <c r="C32" s="112">
        <v>70000</v>
      </c>
      <c r="D32" s="112">
        <f>E32+2000</f>
        <v>58900</v>
      </c>
      <c r="E32" s="112">
        <v>56900</v>
      </c>
      <c r="F32" s="112"/>
      <c r="G32" s="113">
        <v>12.31</v>
      </c>
    </row>
    <row r="33" spans="1:7" ht="18.75">
      <c r="A33" s="118" t="s">
        <v>461</v>
      </c>
      <c r="B33" s="111" t="s">
        <v>375</v>
      </c>
      <c r="C33" s="112">
        <v>71000</v>
      </c>
      <c r="D33" s="112">
        <f t="shared" si="0"/>
        <v>59900</v>
      </c>
      <c r="E33" s="112">
        <v>57900</v>
      </c>
      <c r="F33" s="112"/>
      <c r="G33" s="113">
        <v>19.48</v>
      </c>
    </row>
    <row r="34" spans="1:7" ht="18.75">
      <c r="A34" s="118" t="s">
        <v>388</v>
      </c>
      <c r="B34" s="111" t="s">
        <v>375</v>
      </c>
      <c r="C34" s="112">
        <v>70000</v>
      </c>
      <c r="D34" s="112">
        <f t="shared" si="0"/>
        <v>58900</v>
      </c>
      <c r="E34" s="112">
        <v>56900</v>
      </c>
      <c r="F34" s="112"/>
      <c r="G34" s="113">
        <v>10.26</v>
      </c>
    </row>
    <row r="35" spans="1:7" ht="18.75">
      <c r="A35" s="118" t="s">
        <v>389</v>
      </c>
      <c r="B35" s="111" t="s">
        <v>375</v>
      </c>
      <c r="C35" s="112">
        <v>70000</v>
      </c>
      <c r="D35" s="112">
        <f t="shared" si="0"/>
        <v>58900</v>
      </c>
      <c r="E35" s="112">
        <v>56900</v>
      </c>
      <c r="F35" s="112"/>
      <c r="G35" s="113">
        <v>12.7</v>
      </c>
    </row>
    <row r="36" spans="1:7" ht="18.75">
      <c r="A36" s="118" t="s">
        <v>390</v>
      </c>
      <c r="B36" s="111" t="s">
        <v>375</v>
      </c>
      <c r="C36" s="112">
        <v>70000</v>
      </c>
      <c r="D36" s="112">
        <f t="shared" si="0"/>
        <v>58900</v>
      </c>
      <c r="E36" s="112">
        <v>56900</v>
      </c>
      <c r="F36" s="112"/>
      <c r="G36" s="113">
        <v>15.13</v>
      </c>
    </row>
    <row r="37" spans="1:7" ht="18.75">
      <c r="A37" s="118" t="s">
        <v>391</v>
      </c>
      <c r="B37" s="111" t="s">
        <v>375</v>
      </c>
      <c r="C37" s="112">
        <v>70000</v>
      </c>
      <c r="D37" s="112">
        <f t="shared" si="0"/>
        <v>58900</v>
      </c>
      <c r="E37" s="112">
        <v>56900</v>
      </c>
      <c r="F37" s="112"/>
      <c r="G37" s="113">
        <v>13.5</v>
      </c>
    </row>
    <row r="38" spans="1:7" ht="18.75">
      <c r="A38" s="118" t="s">
        <v>392</v>
      </c>
      <c r="B38" s="111" t="s">
        <v>375</v>
      </c>
      <c r="C38" s="112">
        <v>70000</v>
      </c>
      <c r="D38" s="112">
        <f t="shared" si="0"/>
        <v>58900</v>
      </c>
      <c r="E38" s="112">
        <v>56900</v>
      </c>
      <c r="F38" s="112"/>
      <c r="G38" s="113">
        <v>15.98</v>
      </c>
    </row>
    <row r="39" spans="1:7" ht="18.75">
      <c r="A39" s="118" t="s">
        <v>462</v>
      </c>
      <c r="B39" s="111" t="s">
        <v>375</v>
      </c>
      <c r="C39" s="112">
        <v>70000</v>
      </c>
      <c r="D39" s="112">
        <f>E39+2000</f>
        <v>58900</v>
      </c>
      <c r="E39" s="112">
        <v>56900</v>
      </c>
      <c r="F39" s="112"/>
      <c r="G39" s="113">
        <v>15.04</v>
      </c>
    </row>
    <row r="40" spans="1:7" ht="18.75">
      <c r="A40" s="118" t="s">
        <v>393</v>
      </c>
      <c r="B40" s="111" t="s">
        <v>375</v>
      </c>
      <c r="C40" s="112">
        <v>70000</v>
      </c>
      <c r="D40" s="112">
        <f t="shared" si="0"/>
        <v>58900</v>
      </c>
      <c r="E40" s="112">
        <v>56900</v>
      </c>
      <c r="F40" s="112"/>
      <c r="G40" s="113">
        <v>15.8</v>
      </c>
    </row>
    <row r="41" spans="1:7" ht="18.75">
      <c r="A41" s="118" t="s">
        <v>394</v>
      </c>
      <c r="B41" s="111" t="s">
        <v>375</v>
      </c>
      <c r="C41" s="112">
        <v>70000</v>
      </c>
      <c r="D41" s="112">
        <f t="shared" si="0"/>
        <v>58900</v>
      </c>
      <c r="E41" s="112">
        <v>56900</v>
      </c>
      <c r="F41" s="112"/>
      <c r="G41" s="113">
        <v>18.79</v>
      </c>
    </row>
    <row r="42" spans="1:7" ht="18.75">
      <c r="A42" s="118" t="s">
        <v>395</v>
      </c>
      <c r="B42" s="111" t="s">
        <v>375</v>
      </c>
      <c r="C42" s="112">
        <v>70000</v>
      </c>
      <c r="D42" s="112">
        <f t="shared" si="0"/>
        <v>58900</v>
      </c>
      <c r="E42" s="112">
        <v>56900</v>
      </c>
      <c r="F42" s="112"/>
      <c r="G42" s="113">
        <v>18.99</v>
      </c>
    </row>
    <row r="43" spans="1:7" ht="18.75">
      <c r="A43" s="118" t="s">
        <v>396</v>
      </c>
      <c r="B43" s="111" t="s">
        <v>375</v>
      </c>
      <c r="C43" s="112">
        <v>70000</v>
      </c>
      <c r="D43" s="112">
        <f t="shared" si="0"/>
        <v>58900</v>
      </c>
      <c r="E43" s="112">
        <v>56900</v>
      </c>
      <c r="F43" s="112"/>
      <c r="G43" s="113">
        <v>22.68</v>
      </c>
    </row>
    <row r="44" spans="1:7" ht="18.75">
      <c r="A44" s="118" t="s">
        <v>397</v>
      </c>
      <c r="B44" s="111" t="s">
        <v>375</v>
      </c>
      <c r="C44" s="112">
        <v>70000</v>
      </c>
      <c r="D44" s="112">
        <f t="shared" si="0"/>
        <v>58900</v>
      </c>
      <c r="E44" s="112">
        <v>56900</v>
      </c>
      <c r="F44" s="112"/>
      <c r="G44" s="113">
        <v>26.25</v>
      </c>
    </row>
    <row r="45" spans="1:7" ht="18.75">
      <c r="A45" s="118" t="s">
        <v>398</v>
      </c>
      <c r="B45" s="111" t="s">
        <v>375</v>
      </c>
      <c r="C45" s="112">
        <v>70000</v>
      </c>
      <c r="D45" s="112">
        <f t="shared" si="0"/>
        <v>58900</v>
      </c>
      <c r="E45" s="112">
        <v>56900</v>
      </c>
      <c r="F45" s="112"/>
      <c r="G45" s="113">
        <v>29.79</v>
      </c>
    </row>
    <row r="46" spans="1:7" ht="18.75">
      <c r="A46" s="118" t="s">
        <v>399</v>
      </c>
      <c r="B46" s="111" t="s">
        <v>375</v>
      </c>
      <c r="C46" s="112">
        <v>73000</v>
      </c>
      <c r="D46" s="112">
        <f t="shared" si="0"/>
        <v>62900</v>
      </c>
      <c r="E46" s="112">
        <v>60900</v>
      </c>
      <c r="F46" s="112"/>
      <c r="G46" s="113">
        <v>32.85</v>
      </c>
    </row>
    <row r="47" spans="1:7" ht="18.75">
      <c r="A47" s="118" t="s">
        <v>400</v>
      </c>
      <c r="B47" s="111" t="s">
        <v>375</v>
      </c>
      <c r="C47" s="112">
        <v>70000</v>
      </c>
      <c r="D47" s="112">
        <f t="shared" si="0"/>
        <v>58900</v>
      </c>
      <c r="E47" s="112">
        <v>56900</v>
      </c>
      <c r="F47" s="112"/>
      <c r="G47" s="113">
        <v>36.6</v>
      </c>
    </row>
    <row r="48" spans="1:7" ht="18.75">
      <c r="A48" s="118" t="s">
        <v>401</v>
      </c>
      <c r="B48" s="111" t="s">
        <v>375</v>
      </c>
      <c r="C48" s="112">
        <v>70000</v>
      </c>
      <c r="D48" s="112">
        <f t="shared" si="0"/>
        <v>58900</v>
      </c>
      <c r="E48" s="112">
        <v>56900</v>
      </c>
      <c r="F48" s="112"/>
      <c r="G48" s="113">
        <v>41.64</v>
      </c>
    </row>
    <row r="49" spans="1:7" ht="18.75">
      <c r="A49" s="118" t="s">
        <v>465</v>
      </c>
      <c r="B49" s="111" t="s">
        <v>375</v>
      </c>
      <c r="C49" s="112">
        <v>70000</v>
      </c>
      <c r="D49" s="112">
        <f>E49+2000</f>
        <v>58900</v>
      </c>
      <c r="E49" s="112">
        <v>56900</v>
      </c>
      <c r="F49" s="112"/>
      <c r="G49" s="113">
        <v>51.54</v>
      </c>
    </row>
    <row r="50" spans="1:7" ht="18.75">
      <c r="A50" s="118" t="s">
        <v>402</v>
      </c>
      <c r="B50" s="111" t="s">
        <v>375</v>
      </c>
      <c r="C50" s="112">
        <v>75000</v>
      </c>
      <c r="D50" s="112">
        <f>E50+2000</f>
        <v>63500</v>
      </c>
      <c r="E50" s="112">
        <v>61500</v>
      </c>
      <c r="F50" s="112"/>
      <c r="G50" s="113">
        <v>52.3</v>
      </c>
    </row>
    <row r="51" spans="1:7" ht="18.75">
      <c r="A51" s="118" t="s">
        <v>463</v>
      </c>
      <c r="B51" s="111" t="s">
        <v>375</v>
      </c>
      <c r="C51" s="112">
        <v>75000</v>
      </c>
      <c r="D51" s="112">
        <f t="shared" si="0"/>
        <v>63500</v>
      </c>
      <c r="E51" s="112">
        <v>61500</v>
      </c>
      <c r="F51" s="112"/>
      <c r="G51" s="113">
        <v>58.6</v>
      </c>
    </row>
    <row r="52" spans="1:7" ht="18.75">
      <c r="A52" s="118" t="s">
        <v>403</v>
      </c>
      <c r="B52" s="111" t="s">
        <v>404</v>
      </c>
      <c r="C52" s="112">
        <v>75000</v>
      </c>
      <c r="D52" s="112">
        <f t="shared" si="0"/>
        <v>63500</v>
      </c>
      <c r="E52" s="112">
        <v>61500</v>
      </c>
      <c r="F52" s="112"/>
      <c r="G52" s="113">
        <v>64.86</v>
      </c>
    </row>
    <row r="53" spans="1:7" ht="18.75">
      <c r="A53" s="118" t="s">
        <v>405</v>
      </c>
      <c r="B53" s="111" t="s">
        <v>375</v>
      </c>
      <c r="C53" s="112">
        <v>75000</v>
      </c>
      <c r="D53" s="112">
        <f t="shared" si="0"/>
        <v>63500</v>
      </c>
      <c r="E53" s="112">
        <v>61500</v>
      </c>
      <c r="F53" s="112"/>
      <c r="G53" s="113">
        <v>62.54</v>
      </c>
    </row>
    <row r="54" spans="1:7" ht="18.75">
      <c r="A54" s="118" t="s">
        <v>406</v>
      </c>
      <c r="B54" s="111" t="s">
        <v>375</v>
      </c>
      <c r="C54" s="112">
        <v>75000</v>
      </c>
      <c r="D54" s="112">
        <f t="shared" si="0"/>
        <v>63500</v>
      </c>
      <c r="E54" s="112">
        <v>61500</v>
      </c>
      <c r="F54" s="112"/>
      <c r="G54" s="113">
        <v>70.14</v>
      </c>
    </row>
    <row r="55" spans="1:7" ht="18.75">
      <c r="A55" s="118" t="s">
        <v>407</v>
      </c>
      <c r="B55" s="111" t="s">
        <v>375</v>
      </c>
      <c r="C55" s="112">
        <v>75000</v>
      </c>
      <c r="D55" s="112">
        <f t="shared" si="0"/>
        <v>63500</v>
      </c>
      <c r="E55" s="112">
        <v>61500</v>
      </c>
      <c r="F55" s="112"/>
      <c r="G55" s="113">
        <v>77.68</v>
      </c>
    </row>
    <row r="56" spans="1:7" ht="18.75">
      <c r="A56" s="118" t="s">
        <v>408</v>
      </c>
      <c r="B56" s="111" t="s">
        <v>375</v>
      </c>
      <c r="C56" s="112">
        <v>78000</v>
      </c>
      <c r="D56" s="112">
        <f t="shared" si="0"/>
        <v>65800</v>
      </c>
      <c r="E56" s="112">
        <v>63800</v>
      </c>
      <c r="F56" s="112"/>
      <c r="G56" s="113">
        <v>81.68</v>
      </c>
    </row>
    <row r="57" spans="1:7" ht="18.75">
      <c r="A57" s="118" t="s">
        <v>409</v>
      </c>
      <c r="B57" s="111" t="s">
        <v>375</v>
      </c>
      <c r="C57" s="112">
        <v>78000</v>
      </c>
      <c r="D57" s="112">
        <f t="shared" si="0"/>
        <v>65800</v>
      </c>
      <c r="E57" s="112">
        <v>63800</v>
      </c>
      <c r="F57" s="112"/>
      <c r="G57" s="113">
        <v>90.51</v>
      </c>
    </row>
    <row r="58" spans="1:7" ht="18.75">
      <c r="A58" s="118" t="s">
        <v>410</v>
      </c>
      <c r="B58" s="111" t="s">
        <v>375</v>
      </c>
      <c r="C58" s="112">
        <v>78000</v>
      </c>
      <c r="D58" s="112">
        <f t="shared" si="0"/>
        <v>65800</v>
      </c>
      <c r="E58" s="112">
        <v>63800</v>
      </c>
      <c r="F58" s="112"/>
      <c r="G58" s="113">
        <v>92.55</v>
      </c>
    </row>
    <row r="59" spans="1:7" ht="18.75">
      <c r="A59" s="118" t="s">
        <v>411</v>
      </c>
      <c r="B59" s="111" t="s">
        <v>375</v>
      </c>
      <c r="C59" s="112">
        <v>78000</v>
      </c>
      <c r="D59" s="112">
        <f>E59+2000</f>
        <v>65800</v>
      </c>
      <c r="E59" s="112">
        <v>63800</v>
      </c>
      <c r="F59" s="112"/>
      <c r="G59" s="113">
        <v>102.6</v>
      </c>
    </row>
    <row r="60" spans="1:7" ht="18.75">
      <c r="A60" s="118" t="s">
        <v>464</v>
      </c>
      <c r="B60" s="111" t="s">
        <v>375</v>
      </c>
      <c r="C60" s="112">
        <v>78000</v>
      </c>
      <c r="D60" s="112">
        <f t="shared" si="0"/>
        <v>65800</v>
      </c>
      <c r="E60" s="112">
        <v>63800</v>
      </c>
      <c r="F60" s="112"/>
      <c r="G60" s="113">
        <v>122.5</v>
      </c>
    </row>
    <row r="63" spans="1:6" ht="18">
      <c r="A63" s="29" t="s">
        <v>412</v>
      </c>
      <c r="B63" s="8"/>
      <c r="C63" s="8"/>
      <c r="D63" s="8"/>
      <c r="E63" s="8"/>
      <c r="F63" s="8"/>
    </row>
    <row r="65" spans="1:4" ht="18">
      <c r="A65" s="29" t="s">
        <v>413</v>
      </c>
      <c r="B65" s="29"/>
      <c r="C65" s="29"/>
      <c r="D65" s="29"/>
    </row>
    <row r="67" ht="18">
      <c r="A67" s="29" t="s">
        <v>414</v>
      </c>
    </row>
  </sheetData>
  <sheetProtection/>
  <mergeCells count="7">
    <mergeCell ref="A9:C9"/>
    <mergeCell ref="A1:I1"/>
    <mergeCell ref="C2:E2"/>
    <mergeCell ref="G2:I2"/>
    <mergeCell ref="A3:G3"/>
    <mergeCell ref="A4:I4"/>
    <mergeCell ref="A5:I5"/>
  </mergeCells>
  <hyperlinks>
    <hyperlink ref="G2" r:id="rId1" display="WWW.DANTA-DV.RU"/>
  </hyperlinks>
  <printOptions/>
  <pageMargins left="1.19" right="0.16" top="0.17" bottom="0.18" header="0.17" footer="0.18"/>
  <pageSetup fitToHeight="1" fitToWidth="1" horizontalDpi="600" verticalDpi="6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Иван Казаченко</cp:lastModifiedBy>
  <cp:lastPrinted>2015-02-12T03:28:10Z</cp:lastPrinted>
  <dcterms:created xsi:type="dcterms:W3CDTF">2002-03-05T04:11:38Z</dcterms:created>
  <dcterms:modified xsi:type="dcterms:W3CDTF">2015-08-07T00:39:43Z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