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tabRatio="746" activeTab="0"/>
  </bookViews>
  <sheets>
    <sheet name="прайс лист на сортовой прокат" sheetId="1" r:id="rId1"/>
  </sheets>
  <definedNames>
    <definedName name="_xlnm.Print_Area" localSheetId="0">'прайс лист на сортовой прокат'!$A$1:$O$78</definedName>
  </definedNames>
  <calcPr fullCalcOnLoad="1"/>
</workbook>
</file>

<file path=xl/sharedStrings.xml><?xml version="1.0" encoding="utf-8"?>
<sst xmlns="http://schemas.openxmlformats.org/spreadsheetml/2006/main" count="234" uniqueCount="175">
  <si>
    <t>ИЗГОТОВЛЕНИЕ МЕТАЛЛОКОНСТРУКЦИЙ ПО ЭСКИЗАМ ЗАКАЗЧИКА И СОБСТВЕННЫМ ЧЕРТЕЖАМ</t>
  </si>
  <si>
    <t>ПРАЙС-ЛИСТ НА СОРТОВОЙ И ЛИСТОВОЙ ПРОКАТ</t>
  </si>
  <si>
    <t>Сортамент</t>
  </si>
  <si>
    <t>цена (руб)</t>
  </si>
  <si>
    <t xml:space="preserve"> масса</t>
  </si>
  <si>
    <t>1-10 тн</t>
  </si>
  <si>
    <t>от 10тн</t>
  </si>
  <si>
    <t>1м.пог.</t>
  </si>
  <si>
    <t>6 (бухты)</t>
  </si>
  <si>
    <t xml:space="preserve">8 (бухты) </t>
  </si>
  <si>
    <t>10 L=6м; 11,7м</t>
  </si>
  <si>
    <t xml:space="preserve">12 L=11,7м </t>
  </si>
  <si>
    <t>16 L=11,7м</t>
  </si>
  <si>
    <t>18 L=11,7м</t>
  </si>
  <si>
    <t>20 L=11,7м</t>
  </si>
  <si>
    <t>25 L=11,7м</t>
  </si>
  <si>
    <t>0,55х1250х2500</t>
  </si>
  <si>
    <t xml:space="preserve">дог. </t>
  </si>
  <si>
    <t>Квадрат ГОСТ 2591-88</t>
  </si>
  <si>
    <t>1,0х1250х2500</t>
  </si>
  <si>
    <t>10х10</t>
  </si>
  <si>
    <t>1,2х1250х2500</t>
  </si>
  <si>
    <t>12х12</t>
  </si>
  <si>
    <t>14х14</t>
  </si>
  <si>
    <t>1,5х1250х2500</t>
  </si>
  <si>
    <t>6  L=6м</t>
  </si>
  <si>
    <t>16х16</t>
  </si>
  <si>
    <t>2,0х1250х2500</t>
  </si>
  <si>
    <t>8 L=11,7м;6м</t>
  </si>
  <si>
    <t>20х20</t>
  </si>
  <si>
    <t>10  L=11,7м</t>
  </si>
  <si>
    <t>дог.</t>
  </si>
  <si>
    <t>Уголок равнополочный ГОСТ 8509-93</t>
  </si>
  <si>
    <t>2,5х1250х2500</t>
  </si>
  <si>
    <t>3,0х1250х2500</t>
  </si>
  <si>
    <t>4,0х1500х6000</t>
  </si>
  <si>
    <t>5,0х1500х6000</t>
  </si>
  <si>
    <t>6,0х1500х6000</t>
  </si>
  <si>
    <t>8,0х1500х6000</t>
  </si>
  <si>
    <t>10,0х1500х6000</t>
  </si>
  <si>
    <t>12,0х1500х6000</t>
  </si>
  <si>
    <t>Цены указаны в рублях с учётом НДС.
Погрузки в открытый кузов при 100% предоплате и покупке не менее 1 тонны по каждой позиции.
При покупке менее 1 тонны – наценка 15%.</t>
  </si>
  <si>
    <t>Доставка по городу и Лен. области</t>
  </si>
  <si>
    <t xml:space="preserve">14 L=11,7м </t>
  </si>
  <si>
    <t>22 L=11,7м</t>
  </si>
  <si>
    <t>40х4,0</t>
  </si>
  <si>
    <t>25х4,0</t>
  </si>
  <si>
    <t>30х4,0</t>
  </si>
  <si>
    <t>50х5,0</t>
  </si>
  <si>
    <t>3 (бух)</t>
  </si>
  <si>
    <t>Резка, рубка металлопроката</t>
  </si>
  <si>
    <t>Катанка ГОСТ 30136-95</t>
  </si>
  <si>
    <t>Балка  ГОСТ 8239-89, СТО АСЧМ 20-93</t>
  </si>
  <si>
    <t>Лист холоднокатанный ГОСТ 19904-90</t>
  </si>
  <si>
    <t>Лист горячекатаный рифленый ГОСТ 8568-77</t>
  </si>
  <si>
    <t>Рельсы ГОСТ Р51685-2000</t>
  </si>
  <si>
    <t>Проволока ВР-1 ГОСТ 6727-80</t>
  </si>
  <si>
    <t xml:space="preserve">тел. моб.: </t>
  </si>
  <si>
    <t xml:space="preserve">Тел.: </t>
  </si>
  <si>
    <t>В ППУ-П и ППУ-О (трубы, отводы, переходы, сильфонные компенсаторы, неподвижные щитовые опоры)</t>
  </si>
  <si>
    <t>Защитное покрытие стальных труб ВУС: полиэтиленовой липкой лентой (констр №4) ГОСТ 9062-2005; мастичное (констр №7)</t>
  </si>
  <si>
    <t>Гибка трубы</t>
  </si>
  <si>
    <t>Осуществляем изоляцию трубы и фасонных изделий :</t>
  </si>
  <si>
    <t>Предлагаем услуги по горячему и термодифузионному оцинковыванию любого металлопроката – 40000 руб./т.</t>
  </si>
  <si>
    <t>0,7х1250х2500</t>
  </si>
  <si>
    <t>Р 24 б/у</t>
  </si>
  <si>
    <t>Р 43 б/у</t>
  </si>
  <si>
    <t>Р 65 б/у</t>
  </si>
  <si>
    <t>от 1000м</t>
  </si>
  <si>
    <t>от 20 тыс.м.</t>
  </si>
  <si>
    <t>60х6,0</t>
  </si>
  <si>
    <t>№ 20 L=12м</t>
  </si>
  <si>
    <t>№ 24М L=12м</t>
  </si>
  <si>
    <t>№ 20Ш1 L=12м</t>
  </si>
  <si>
    <t>№ 20Б1 L=12м</t>
  </si>
  <si>
    <t>№ 25Б1 L=12м</t>
  </si>
  <si>
    <t>№ 35Б1,Б2 12м</t>
  </si>
  <si>
    <t>№ 36М L=12м</t>
  </si>
  <si>
    <t>№ 40Б1 L=12м</t>
  </si>
  <si>
    <t>№ 40Б2 L=12м</t>
  </si>
  <si>
    <t>4 (бух)</t>
  </si>
  <si>
    <t>5 (бух)</t>
  </si>
  <si>
    <t>№ 6,5П L=6м</t>
  </si>
  <si>
    <t>№ 8У L=6м</t>
  </si>
  <si>
    <t>№ 10П L=6м</t>
  </si>
  <si>
    <t>№ 12П L=12м</t>
  </si>
  <si>
    <t>№ 14П L=12м</t>
  </si>
  <si>
    <t>№ 16П L=12м</t>
  </si>
  <si>
    <t>№ 20П L=12м</t>
  </si>
  <si>
    <t>№ 20У L=12м</t>
  </si>
  <si>
    <t>№ 24П L=12м</t>
  </si>
  <si>
    <t>№ 30У L=12м</t>
  </si>
  <si>
    <t>Гн120х60х5</t>
  </si>
  <si>
    <t>Гн100х50х3</t>
  </si>
  <si>
    <t>40х40х4,0</t>
  </si>
  <si>
    <t>50x50x5,0</t>
  </si>
  <si>
    <t>75х75х6,0</t>
  </si>
  <si>
    <t>125х125х8,0</t>
  </si>
  <si>
    <t>3х1500х6000 чеч.</t>
  </si>
  <si>
    <t>25,0х2000х6000</t>
  </si>
  <si>
    <t>30,0х2000х6000</t>
  </si>
  <si>
    <t>40,0х2000х6000</t>
  </si>
  <si>
    <t>50,0х2000х6000</t>
  </si>
  <si>
    <t>4х1500х6000 ромб.</t>
  </si>
  <si>
    <t>14,0х1500х6000</t>
  </si>
  <si>
    <t>Гн120х50х3</t>
  </si>
  <si>
    <t>Гн160х80х4</t>
  </si>
  <si>
    <t>№ 16 L=12м</t>
  </si>
  <si>
    <t>№ 18 L=12м</t>
  </si>
  <si>
    <t>№ 30Б1 L=12м</t>
  </si>
  <si>
    <t>№ 30Б2 L=12м</t>
  </si>
  <si>
    <t>№ 30Ш1 12м</t>
  </si>
  <si>
    <t>№ 30Ш2 L=12м</t>
  </si>
  <si>
    <t>№ 50Б1,2 12м</t>
  </si>
  <si>
    <t>5х1500х6000 ромб.</t>
  </si>
  <si>
    <t>6х1500х6000 чеч.</t>
  </si>
  <si>
    <t>25х25х4,0</t>
  </si>
  <si>
    <t>32х32х4,0</t>
  </si>
  <si>
    <t>63х63х5,0</t>
  </si>
  <si>
    <t>90х90х6,0</t>
  </si>
  <si>
    <t>90х90х7,0</t>
  </si>
  <si>
    <t>Лист горячекатаный ГОСТ 19903-74</t>
  </si>
  <si>
    <t xml:space="preserve">Полоса г/к ГОСТ 103-76 </t>
  </si>
  <si>
    <t>Швеллер горячекатаный ГОСТ 8240-97</t>
  </si>
  <si>
    <t>Балка ГОСТ 8239-89, СТО АСЧМ 20-93</t>
  </si>
  <si>
    <t>Лист холоднокатанный оцинкованный</t>
  </si>
  <si>
    <t>№ 25Ш1 L=12м</t>
  </si>
  <si>
    <t>0,8х1250х2500</t>
  </si>
  <si>
    <t>№ 25Б2 L=12м</t>
  </si>
  <si>
    <t>№ 5П L=6м</t>
  </si>
  <si>
    <t>№ 18У L=12м</t>
  </si>
  <si>
    <t>63х63х6,0</t>
  </si>
  <si>
    <t>140х140х9,0</t>
  </si>
  <si>
    <t>№ 22У L=12м</t>
  </si>
  <si>
    <t>Гн180х80х5</t>
  </si>
  <si>
    <t>Гн200х80х6</t>
  </si>
  <si>
    <t>0,5х1250х2500</t>
  </si>
  <si>
    <t>Время работы: с 9.00 до 18.00</t>
  </si>
  <si>
    <t xml:space="preserve">10 L=6м </t>
  </si>
  <si>
    <t>16;22 н/конд</t>
  </si>
  <si>
    <t xml:space="preserve">12  L=11,7м </t>
  </si>
  <si>
    <t xml:space="preserve">14  L=11,7м </t>
  </si>
  <si>
    <t xml:space="preserve">16  L=11,7м </t>
  </si>
  <si>
    <t xml:space="preserve">18  L=11,7м </t>
  </si>
  <si>
    <t xml:space="preserve">20  L=11,7м </t>
  </si>
  <si>
    <t xml:space="preserve">22  L=11,7м </t>
  </si>
  <si>
    <t xml:space="preserve">25  L=11,7м </t>
  </si>
  <si>
    <t xml:space="preserve">28  L=11,7м </t>
  </si>
  <si>
    <t>406х1000х3000</t>
  </si>
  <si>
    <t>производ.  ВСМЦ</t>
  </si>
  <si>
    <t>506х1000х3000</t>
  </si>
  <si>
    <t>508х1000х2900</t>
  </si>
  <si>
    <t>510х1000х2500</t>
  </si>
  <si>
    <t>Лист ПВЛ</t>
  </si>
  <si>
    <t>рубка полосы в размер заказчика - 56500 руб</t>
  </si>
  <si>
    <t>АКС 8</t>
  </si>
  <si>
    <t>АКС 10</t>
  </si>
  <si>
    <t>АКС 12</t>
  </si>
  <si>
    <t>Арматура композитная ТУ 2296-001-60722703-2010</t>
  </si>
  <si>
    <t>№12Б1 L=12м</t>
  </si>
  <si>
    <t>№ 14Б1 L=12м</t>
  </si>
  <si>
    <t xml:space="preserve"> Шестигранник сталь 20     ГОСТ 2879-88</t>
  </si>
  <si>
    <t>АКС 6</t>
  </si>
  <si>
    <t xml:space="preserve">                            </t>
  </si>
  <si>
    <t>100х100х7</t>
  </si>
  <si>
    <t>20х4,0</t>
  </si>
  <si>
    <t>№ 55Б1,2 12м</t>
  </si>
  <si>
    <t>Общество с ограниченной ответственностью  «Авиасталь»</t>
  </si>
  <si>
    <t>+7(812)244-0-243    www.aviasteel.ru   info@aviasteel.ru</t>
  </si>
  <si>
    <t>+7(812)244-0-243</t>
  </si>
  <si>
    <t>194223, Санкт-Петербург, Светлановский пр., д. 21, оф. 41,</t>
  </si>
  <si>
    <t>ИНН/КПП  7810480647 / 780201001</t>
  </si>
  <si>
    <t>8,0 L=6м</t>
  </si>
  <si>
    <t xml:space="preserve">Арматура А1 ГОСТ 5781-82 </t>
  </si>
  <si>
    <t>Арматура  А3 ГОСТ 5781-82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</si>
</sst>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_р_."/>
    <numFmt numFmtId="175" formatCode="#,##0.0_р_."/>
    <numFmt numFmtId="176" formatCode="#,##0.0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&quot;р.&quot;"/>
  </numFmts>
  <fonts count="4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8"/>
      <name val="Arial"/>
      <family val="2"/>
    </font>
    <font>
      <u val="single"/>
      <sz val="10"/>
      <color indexed="12"/>
      <name val="Arial Cyr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 val="single"/>
      <sz val="11"/>
      <color indexed="36"/>
      <name val="Arial Cyr"/>
      <family val="2"/>
    </font>
    <font>
      <b/>
      <sz val="18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0"/>
      <name val="Calibri"/>
      <family val="2"/>
    </font>
    <font>
      <u val="single"/>
      <sz val="10"/>
      <name val="Calibri"/>
      <family val="2"/>
    </font>
    <font>
      <i/>
      <sz val="10"/>
      <name val="Calibri"/>
      <family val="2"/>
    </font>
    <font>
      <sz val="8"/>
      <color indexed="9"/>
      <name val="Arial"/>
      <family val="2"/>
    </font>
    <font>
      <b/>
      <sz val="10"/>
      <name val="Calibri"/>
      <family val="2"/>
    </font>
    <font>
      <b/>
      <sz val="10"/>
      <color indexed="9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8"/>
      <name val="Cambria"/>
      <family val="1"/>
    </font>
    <font>
      <b/>
      <sz val="18"/>
      <name val="Cambria"/>
      <family val="1"/>
    </font>
    <font>
      <i/>
      <sz val="11"/>
      <name val="Calibri"/>
      <family val="2"/>
    </font>
    <font>
      <b/>
      <i/>
      <sz val="11"/>
      <name val="Cambria"/>
      <family val="1"/>
    </font>
    <font>
      <b/>
      <sz val="16"/>
      <name val="Cambria"/>
      <family val="1"/>
    </font>
    <font>
      <b/>
      <sz val="11"/>
      <name val="Cambria"/>
      <family val="1"/>
    </font>
    <font>
      <sz val="8"/>
      <color theme="0"/>
      <name val="Arial"/>
      <family val="2"/>
    </font>
    <font>
      <b/>
      <sz val="10"/>
      <color theme="0"/>
      <name val="Cambria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18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0" fontId="19" fillId="24" borderId="0" xfId="0" applyFont="1" applyFill="1" applyBorder="1" applyAlignment="1" applyProtection="1">
      <alignment/>
      <protection/>
    </xf>
    <xf numFmtId="0" fontId="19" fillId="24" borderId="0" xfId="0" applyFont="1" applyFill="1" applyBorder="1" applyAlignment="1" applyProtection="1">
      <alignment horizontal="center"/>
      <protection/>
    </xf>
    <xf numFmtId="2" fontId="19" fillId="24" borderId="0" xfId="0" applyNumberFormat="1" applyFont="1" applyFill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25" fillId="24" borderId="0" xfId="0" applyFont="1" applyFill="1" applyBorder="1" applyAlignment="1" applyProtection="1">
      <alignment horizontal="left" vertical="center"/>
      <protection locked="0"/>
    </xf>
    <xf numFmtId="2" fontId="24" fillId="0" borderId="0" xfId="0" applyNumberFormat="1" applyFont="1" applyFill="1" applyBorder="1" applyAlignment="1" applyProtection="1">
      <alignment horizontal="left"/>
      <protection locked="0"/>
    </xf>
    <xf numFmtId="2" fontId="24" fillId="0" borderId="0" xfId="0" applyNumberFormat="1" applyFont="1" applyFill="1" applyBorder="1" applyAlignment="1" applyProtection="1">
      <alignment/>
      <protection locked="0"/>
    </xf>
    <xf numFmtId="2" fontId="24" fillId="0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1" fontId="23" fillId="0" borderId="0" xfId="0" applyNumberFormat="1" applyFont="1" applyFill="1" applyBorder="1" applyAlignment="1" applyProtection="1">
      <alignment horizontal="center"/>
      <protection locked="0"/>
    </xf>
    <xf numFmtId="2" fontId="23" fillId="0" borderId="0" xfId="0" applyNumberFormat="1" applyFont="1" applyFill="1" applyBorder="1" applyAlignment="1" applyProtection="1">
      <alignment horizontal="center"/>
      <protection locked="0"/>
    </xf>
    <xf numFmtId="0" fontId="25" fillId="24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right"/>
      <protection locked="0"/>
    </xf>
    <xf numFmtId="181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175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Alignment="1" applyProtection="1">
      <alignment horizontal="right" vertical="center" wrapText="1"/>
      <protection locked="0"/>
    </xf>
    <xf numFmtId="181" fontId="23" fillId="0" borderId="0" xfId="0" applyNumberFormat="1" applyFont="1" applyFill="1" applyBorder="1" applyAlignment="1" applyProtection="1">
      <alignment horizontal="center"/>
      <protection locked="0"/>
    </xf>
    <xf numFmtId="181" fontId="1" fillId="0" borderId="0" xfId="0" applyNumberFormat="1" applyFont="1" applyFill="1" applyBorder="1" applyAlignment="1" applyProtection="1">
      <alignment horizontal="center"/>
      <protection locked="0"/>
    </xf>
    <xf numFmtId="0" fontId="33" fillId="24" borderId="0" xfId="0" applyFont="1" applyFill="1" applyBorder="1" applyAlignment="1" applyProtection="1">
      <alignment wrapText="1"/>
      <protection/>
    </xf>
    <xf numFmtId="0" fontId="33" fillId="0" borderId="0" xfId="0" applyFont="1" applyFill="1" applyBorder="1" applyAlignment="1" applyProtection="1">
      <alignment horizontal="center"/>
      <protection locked="0"/>
    </xf>
    <xf numFmtId="0" fontId="33" fillId="24" borderId="0" xfId="0" applyFont="1" applyFill="1" applyBorder="1" applyAlignment="1" applyProtection="1">
      <alignment horizontal="center"/>
      <protection/>
    </xf>
    <xf numFmtId="0" fontId="34" fillId="24" borderId="0" xfId="42" applyNumberFormat="1" applyFont="1" applyFill="1" applyBorder="1" applyAlignment="1" applyProtection="1">
      <alignment horizontal="center" vertical="top" wrapText="1"/>
      <protection/>
    </xf>
    <xf numFmtId="0" fontId="35" fillId="24" borderId="0" xfId="0" applyFont="1" applyFill="1" applyBorder="1" applyAlignment="1" applyProtection="1">
      <alignment horizontal="center"/>
      <protection/>
    </xf>
    <xf numFmtId="0" fontId="35" fillId="24" borderId="0" xfId="0" applyFont="1" applyFill="1" applyBorder="1" applyAlignment="1" applyProtection="1">
      <alignment horizontal="center" vertical="top" wrapText="1"/>
      <protection/>
    </xf>
    <xf numFmtId="0" fontId="47" fillId="25" borderId="0" xfId="0" applyFont="1" applyFill="1" applyBorder="1" applyAlignment="1" applyProtection="1">
      <alignment horizontal="center"/>
      <protection locked="0"/>
    </xf>
    <xf numFmtId="14" fontId="37" fillId="24" borderId="0" xfId="0" applyNumberFormat="1" applyFont="1" applyFill="1" applyBorder="1" applyAlignment="1" applyProtection="1">
      <alignment horizontal="right" vertical="top" wrapText="1"/>
      <protection/>
    </xf>
    <xf numFmtId="0" fontId="37" fillId="24" borderId="0" xfId="0" applyFont="1" applyFill="1" applyBorder="1" applyAlignment="1" applyProtection="1">
      <alignment horizontal="center" wrapText="1"/>
      <protection/>
    </xf>
    <xf numFmtId="0" fontId="48" fillId="26" borderId="10" xfId="0" applyFont="1" applyFill="1" applyBorder="1" applyAlignment="1" applyProtection="1">
      <alignment horizontal="center" vertical="center"/>
      <protection locked="0"/>
    </xf>
    <xf numFmtId="0" fontId="48" fillId="26" borderId="11" xfId="0" applyFont="1" applyFill="1" applyBorder="1" applyAlignment="1" applyProtection="1">
      <alignment horizontal="center" vertical="center"/>
      <protection locked="0"/>
    </xf>
    <xf numFmtId="0" fontId="48" fillId="26" borderId="12" xfId="0" applyFont="1" applyFill="1" applyBorder="1" applyAlignment="1" applyProtection="1">
      <alignment horizontal="center" vertical="center"/>
      <protection locked="0"/>
    </xf>
    <xf numFmtId="0" fontId="39" fillId="0" borderId="13" xfId="0" applyFont="1" applyFill="1" applyBorder="1" applyAlignment="1" applyProtection="1">
      <alignment horizontal="left" vertical="center"/>
      <protection locked="0"/>
    </xf>
    <xf numFmtId="0" fontId="39" fillId="0" borderId="13" xfId="0" applyFont="1" applyFill="1" applyBorder="1" applyAlignment="1" applyProtection="1">
      <alignment horizontal="center" vertical="center"/>
      <protection locked="0"/>
    </xf>
    <xf numFmtId="2" fontId="39" fillId="0" borderId="13" xfId="0" applyNumberFormat="1" applyFont="1" applyFill="1" applyBorder="1" applyAlignment="1" applyProtection="1">
      <alignment horizontal="center" vertical="center"/>
      <protection locked="0"/>
    </xf>
    <xf numFmtId="0" fontId="39" fillId="27" borderId="13" xfId="0" applyFont="1" applyFill="1" applyBorder="1" applyAlignment="1" applyProtection="1">
      <alignment horizontal="left" vertical="center"/>
      <protection locked="0"/>
    </xf>
    <xf numFmtId="174" fontId="40" fillId="0" borderId="13" xfId="0" applyNumberFormat="1" applyFont="1" applyFill="1" applyBorder="1" applyAlignment="1" applyProtection="1">
      <alignment horizontal="right" vertical="center"/>
      <protection locked="0"/>
    </xf>
    <xf numFmtId="2" fontId="40" fillId="0" borderId="13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center" vertical="center"/>
      <protection locked="0"/>
    </xf>
    <xf numFmtId="174" fontId="40" fillId="28" borderId="13" xfId="0" applyNumberFormat="1" applyFont="1" applyFill="1" applyBorder="1" applyAlignment="1" applyProtection="1">
      <alignment horizontal="right" vertical="center"/>
      <protection locked="0"/>
    </xf>
    <xf numFmtId="174" fontId="40" fillId="29" borderId="13" xfId="0" applyNumberFormat="1" applyFont="1" applyFill="1" applyBorder="1" applyAlignment="1" applyProtection="1">
      <alignment horizontal="right" vertical="center"/>
      <protection locked="0"/>
    </xf>
    <xf numFmtId="2" fontId="40" fillId="29" borderId="13" xfId="0" applyNumberFormat="1" applyFont="1" applyFill="1" applyBorder="1" applyAlignment="1" applyProtection="1">
      <alignment horizontal="center" vertical="center"/>
      <protection locked="0"/>
    </xf>
    <xf numFmtId="0" fontId="41" fillId="0" borderId="13" xfId="0" applyFont="1" applyFill="1" applyBorder="1" applyAlignment="1" applyProtection="1">
      <alignment horizontal="center"/>
      <protection locked="0"/>
    </xf>
    <xf numFmtId="0" fontId="39" fillId="30" borderId="13" xfId="0" applyFont="1" applyFill="1" applyBorder="1" applyAlignment="1" applyProtection="1">
      <alignment horizontal="left" vertical="center"/>
      <protection locked="0"/>
    </xf>
    <xf numFmtId="176" fontId="40" fillId="0" borderId="13" xfId="0" applyNumberFormat="1" applyFont="1" applyFill="1" applyBorder="1" applyAlignment="1" applyProtection="1">
      <alignment horizontal="right" vertical="center"/>
      <protection locked="0"/>
    </xf>
    <xf numFmtId="175" fontId="40" fillId="0" borderId="13" xfId="0" applyNumberFormat="1" applyFont="1" applyFill="1" applyBorder="1" applyAlignment="1" applyProtection="1">
      <alignment horizontal="right" vertical="center"/>
      <protection locked="0"/>
    </xf>
    <xf numFmtId="175" fontId="40" fillId="0" borderId="13" xfId="0" applyNumberFormat="1" applyFont="1" applyFill="1" applyBorder="1" applyAlignment="1" applyProtection="1">
      <alignment horizontal="center" vertical="center"/>
      <protection locked="0"/>
    </xf>
    <xf numFmtId="173" fontId="40" fillId="0" borderId="13" xfId="0" applyNumberFormat="1" applyFont="1" applyFill="1" applyBorder="1" applyAlignment="1" applyProtection="1">
      <alignment horizontal="center" vertical="center"/>
      <protection locked="0"/>
    </xf>
    <xf numFmtId="3" fontId="40" fillId="0" borderId="13" xfId="0" applyNumberFormat="1" applyFont="1" applyFill="1" applyBorder="1" applyAlignment="1" applyProtection="1">
      <alignment horizontal="center" vertical="center"/>
      <protection locked="0"/>
    </xf>
    <xf numFmtId="172" fontId="40" fillId="0" borderId="13" xfId="0" applyNumberFormat="1" applyFont="1" applyFill="1" applyBorder="1" applyAlignment="1" applyProtection="1">
      <alignment horizontal="center" vertical="center"/>
      <protection locked="0"/>
    </xf>
    <xf numFmtId="0" fontId="40" fillId="0" borderId="14" xfId="0" applyNumberFormat="1" applyFont="1" applyFill="1" applyBorder="1" applyAlignment="1" applyProtection="1">
      <alignment horizontal="center" vertical="center"/>
      <protection locked="0"/>
    </xf>
    <xf numFmtId="172" fontId="40" fillId="0" borderId="14" xfId="0" applyNumberFormat="1" applyFont="1" applyFill="1" applyBorder="1" applyAlignment="1" applyProtection="1">
      <alignment horizontal="center" vertical="center"/>
      <protection locked="0"/>
    </xf>
    <xf numFmtId="0" fontId="39" fillId="27" borderId="13" xfId="0" applyFont="1" applyFill="1" applyBorder="1" applyAlignment="1" applyProtection="1">
      <alignment vertical="center"/>
      <protection locked="0"/>
    </xf>
    <xf numFmtId="0" fontId="39" fillId="0" borderId="13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horizontal="left" vertical="center"/>
      <protection locked="0"/>
    </xf>
    <xf numFmtId="0" fontId="39" fillId="24" borderId="0" xfId="0" applyFont="1" applyFill="1" applyBorder="1" applyAlignment="1" applyProtection="1">
      <alignment/>
      <protection locked="0"/>
    </xf>
    <xf numFmtId="2" fontId="39" fillId="24" borderId="0" xfId="0" applyNumberFormat="1" applyFont="1" applyFill="1" applyBorder="1" applyAlignment="1" applyProtection="1">
      <alignment horizontal="left" vertical="center"/>
      <protection locked="0"/>
    </xf>
    <xf numFmtId="0" fontId="39" fillId="24" borderId="0" xfId="0" applyFont="1" applyFill="1" applyBorder="1" applyAlignment="1" applyProtection="1">
      <alignment vertical="center"/>
      <protection locked="0"/>
    </xf>
    <xf numFmtId="0" fontId="42" fillId="24" borderId="0" xfId="0" applyFont="1" applyFill="1" applyBorder="1" applyAlignment="1" applyProtection="1">
      <alignment vertical="center"/>
      <protection locked="0"/>
    </xf>
    <xf numFmtId="0" fontId="33" fillId="24" borderId="0" xfId="0" applyFont="1" applyFill="1" applyBorder="1" applyAlignment="1" applyProtection="1">
      <alignment vertical="top" wrapText="1"/>
      <protection/>
    </xf>
    <xf numFmtId="0" fontId="33" fillId="0" borderId="0" xfId="0" applyFont="1" applyBorder="1" applyAlignment="1">
      <alignment/>
    </xf>
    <xf numFmtId="0" fontId="43" fillId="24" borderId="0" xfId="0" applyFont="1" applyFill="1" applyBorder="1" applyAlignment="1" applyProtection="1">
      <alignment horizontal="center" vertical="top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>
      <alignment horizontal="right"/>
    </xf>
    <xf numFmtId="0" fontId="20" fillId="0" borderId="0" xfId="42" applyBorder="1" applyAlignment="1">
      <alignment horizontal="right" vertical="top"/>
    </xf>
    <xf numFmtId="0" fontId="39" fillId="24" borderId="0" xfId="0" applyFont="1" applyFill="1" applyBorder="1" applyAlignment="1" applyProtection="1">
      <alignment horizontal="left" vertical="center" wrapText="1"/>
      <protection locked="0"/>
    </xf>
    <xf numFmtId="0" fontId="39" fillId="24" borderId="0" xfId="0" applyFont="1" applyFill="1" applyBorder="1" applyAlignment="1" applyProtection="1">
      <alignment horizontal="left" vertical="center" wrapText="1"/>
      <protection locked="0"/>
    </xf>
    <xf numFmtId="0" fontId="44" fillId="24" borderId="0" xfId="0" applyFont="1" applyFill="1" applyBorder="1" applyAlignment="1" applyProtection="1">
      <alignment horizontal="center"/>
      <protection locked="0"/>
    </xf>
    <xf numFmtId="0" fontId="32" fillId="0" borderId="0" xfId="0" applyFont="1" applyBorder="1" applyAlignment="1">
      <alignment horizontal="right" vertical="top"/>
    </xf>
    <xf numFmtId="173" fontId="19" fillId="24" borderId="0" xfId="0" applyNumberFormat="1" applyFont="1" applyFill="1" applyBorder="1" applyAlignment="1" applyProtection="1">
      <alignment/>
      <protection/>
    </xf>
    <xf numFmtId="173" fontId="33" fillId="24" borderId="0" xfId="0" applyNumberFormat="1" applyFont="1" applyFill="1" applyBorder="1" applyAlignment="1" applyProtection="1">
      <alignment horizontal="center"/>
      <protection/>
    </xf>
    <xf numFmtId="173" fontId="35" fillId="24" borderId="0" xfId="0" applyNumberFormat="1" applyFont="1" applyFill="1" applyBorder="1" applyAlignment="1" applyProtection="1">
      <alignment horizontal="center"/>
      <protection/>
    </xf>
    <xf numFmtId="173" fontId="37" fillId="24" borderId="0" xfId="0" applyNumberFormat="1" applyFont="1" applyFill="1" applyBorder="1" applyAlignment="1" applyProtection="1">
      <alignment horizontal="right" vertical="top" wrapText="1"/>
      <protection/>
    </xf>
    <xf numFmtId="173" fontId="44" fillId="24" borderId="0" xfId="0" applyNumberFormat="1" applyFont="1" applyFill="1" applyBorder="1" applyAlignment="1" applyProtection="1">
      <alignment horizontal="center"/>
      <protection locked="0"/>
    </xf>
    <xf numFmtId="173" fontId="48" fillId="26" borderId="11" xfId="0" applyNumberFormat="1" applyFont="1" applyFill="1" applyBorder="1" applyAlignment="1" applyProtection="1">
      <alignment horizontal="center" vertical="center"/>
      <protection locked="0"/>
    </xf>
    <xf numFmtId="173" fontId="39" fillId="0" borderId="13" xfId="0" applyNumberFormat="1" applyFont="1" applyFill="1" applyBorder="1" applyAlignment="1" applyProtection="1">
      <alignment horizontal="center" vertical="center"/>
      <protection locked="0"/>
    </xf>
    <xf numFmtId="173" fontId="40" fillId="29" borderId="13" xfId="0" applyNumberFormat="1" applyFont="1" applyFill="1" applyBorder="1" applyAlignment="1" applyProtection="1">
      <alignment horizontal="center" vertical="center"/>
      <protection locked="0"/>
    </xf>
    <xf numFmtId="173" fontId="39" fillId="0" borderId="13" xfId="0" applyNumberFormat="1" applyFont="1" applyFill="1" applyBorder="1" applyAlignment="1" applyProtection="1">
      <alignment vertical="center"/>
      <protection locked="0"/>
    </xf>
    <xf numFmtId="173" fontId="32" fillId="0" borderId="0" xfId="0" applyNumberFormat="1" applyFont="1" applyFill="1" applyBorder="1" applyAlignment="1" applyProtection="1">
      <alignment horizontal="left" vertical="center"/>
      <protection locked="0"/>
    </xf>
    <xf numFmtId="173" fontId="39" fillId="24" borderId="0" xfId="0" applyNumberFormat="1" applyFont="1" applyFill="1" applyBorder="1" applyAlignment="1" applyProtection="1">
      <alignment horizontal="left" vertical="center" wrapText="1"/>
      <protection locked="0"/>
    </xf>
    <xf numFmtId="173" fontId="39" fillId="24" borderId="0" xfId="0" applyNumberFormat="1" applyFont="1" applyFill="1" applyBorder="1" applyAlignment="1" applyProtection="1">
      <alignment/>
      <protection locked="0"/>
    </xf>
    <xf numFmtId="173" fontId="39" fillId="24" borderId="0" xfId="0" applyNumberFormat="1" applyFont="1" applyFill="1" applyBorder="1" applyAlignment="1" applyProtection="1">
      <alignment horizontal="left" vertical="center"/>
      <protection locked="0"/>
    </xf>
    <xf numFmtId="173" fontId="39" fillId="24" borderId="0" xfId="0" applyNumberFormat="1" applyFont="1" applyFill="1" applyBorder="1" applyAlignment="1" applyProtection="1">
      <alignment vertical="center"/>
      <protection locked="0"/>
    </xf>
    <xf numFmtId="173" fontId="33" fillId="0" borderId="0" xfId="0" applyNumberFormat="1" applyFont="1" applyFill="1" applyBorder="1" applyAlignment="1" applyProtection="1">
      <alignment horizontal="center"/>
      <protection locked="0"/>
    </xf>
    <xf numFmtId="173" fontId="1" fillId="0" borderId="0" xfId="0" applyNumberFormat="1" applyFont="1" applyFill="1" applyBorder="1" applyAlignment="1" applyProtection="1">
      <alignment horizontal="center"/>
      <protection locked="0"/>
    </xf>
    <xf numFmtId="173" fontId="26" fillId="0" borderId="0" xfId="0" applyNumberFormat="1" applyFont="1" applyFill="1" applyBorder="1" applyAlignment="1" applyProtection="1">
      <alignment horizontal="center"/>
      <protection locked="0"/>
    </xf>
    <xf numFmtId="0" fontId="48" fillId="26" borderId="15" xfId="0" applyFont="1" applyFill="1" applyBorder="1" applyAlignment="1" applyProtection="1">
      <alignment horizontal="center" vertical="center"/>
      <protection locked="0"/>
    </xf>
    <xf numFmtId="0" fontId="48" fillId="26" borderId="16" xfId="0" applyFont="1" applyFill="1" applyBorder="1" applyAlignment="1" applyProtection="1">
      <alignment horizontal="center" vertical="center"/>
      <protection locked="0"/>
    </xf>
    <xf numFmtId="0" fontId="48" fillId="26" borderId="17" xfId="0" applyFont="1" applyFill="1" applyBorder="1" applyAlignment="1" applyProtection="1">
      <alignment horizontal="center" vertical="center"/>
      <protection locked="0"/>
    </xf>
    <xf numFmtId="0" fontId="45" fillId="24" borderId="0" xfId="0" applyFont="1" applyFill="1" applyBorder="1" applyAlignment="1" applyProtection="1">
      <alignment horizontal="center"/>
      <protection locked="0"/>
    </xf>
    <xf numFmtId="0" fontId="44" fillId="24" borderId="0" xfId="0" applyFont="1" applyFill="1" applyBorder="1" applyAlignment="1" applyProtection="1">
      <alignment horizontal="center"/>
      <protection locked="0"/>
    </xf>
    <xf numFmtId="0" fontId="46" fillId="24" borderId="0" xfId="0" applyFont="1" applyFill="1" applyBorder="1" applyAlignment="1" applyProtection="1">
      <alignment horizontal="center"/>
      <protection locked="0"/>
    </xf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39" fillId="0" borderId="20" xfId="0" applyFont="1" applyFill="1" applyBorder="1" applyAlignment="1" applyProtection="1">
      <alignment horizontal="center" vertical="center"/>
      <protection locked="0"/>
    </xf>
    <xf numFmtId="2" fontId="40" fillId="0" borderId="18" xfId="0" applyNumberFormat="1" applyFont="1" applyFill="1" applyBorder="1" applyAlignment="1" applyProtection="1">
      <alignment horizontal="center" vertical="center"/>
      <protection locked="0"/>
    </xf>
    <xf numFmtId="2" fontId="40" fillId="0" borderId="20" xfId="0" applyNumberFormat="1" applyFont="1" applyFill="1" applyBorder="1" applyAlignment="1" applyProtection="1">
      <alignment horizontal="center" vertical="center"/>
      <protection locked="0"/>
    </xf>
    <xf numFmtId="0" fontId="39" fillId="28" borderId="18" xfId="0" applyFont="1" applyFill="1" applyBorder="1" applyAlignment="1" applyProtection="1">
      <alignment horizontal="center" vertical="center"/>
      <protection locked="0"/>
    </xf>
    <xf numFmtId="0" fontId="39" fillId="28" borderId="19" xfId="0" applyFont="1" applyFill="1" applyBorder="1" applyAlignment="1" applyProtection="1">
      <alignment horizontal="center" vertical="center"/>
      <protection locked="0"/>
    </xf>
    <xf numFmtId="0" fontId="39" fillId="28" borderId="20" xfId="0" applyFont="1" applyFill="1" applyBorder="1" applyAlignment="1" applyProtection="1">
      <alignment horizontal="center" vertical="center"/>
      <protection locked="0"/>
    </xf>
    <xf numFmtId="0" fontId="45" fillId="24" borderId="0" xfId="0" applyFont="1" applyFill="1" applyBorder="1" applyAlignment="1" applyProtection="1">
      <alignment horizontal="right" vertical="center" wrapText="1"/>
      <protection locked="0"/>
    </xf>
    <xf numFmtId="0" fontId="32" fillId="0" borderId="0" xfId="0" applyFont="1" applyFill="1" applyBorder="1" applyAlignment="1" applyProtection="1">
      <alignment horizontal="left" vertical="center"/>
      <protection locked="0"/>
    </xf>
    <xf numFmtId="0" fontId="42" fillId="24" borderId="0" xfId="0" applyFont="1" applyFill="1" applyBorder="1" applyAlignment="1" applyProtection="1">
      <alignment horizontal="center" vertical="center" wrapText="1"/>
      <protection locked="0"/>
    </xf>
    <xf numFmtId="0" fontId="39" fillId="0" borderId="21" xfId="0" applyFont="1" applyFill="1" applyBorder="1" applyAlignment="1" applyProtection="1">
      <alignment horizontal="center" vertical="center"/>
      <protection locked="0"/>
    </xf>
    <xf numFmtId="0" fontId="39" fillId="0" borderId="16" xfId="0" applyFont="1" applyFill="1" applyBorder="1" applyAlignment="1" applyProtection="1">
      <alignment horizontal="center" vertical="center"/>
      <protection locked="0"/>
    </xf>
    <xf numFmtId="0" fontId="39" fillId="0" borderId="22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45" fillId="24" borderId="0" xfId="0" applyFont="1" applyFill="1" applyBorder="1" applyAlignment="1" applyProtection="1">
      <alignment horizontal="right" vertical="center"/>
      <protection locked="0"/>
    </xf>
    <xf numFmtId="0" fontId="45" fillId="0" borderId="0" xfId="0" applyFont="1" applyFill="1" applyBorder="1" applyAlignment="1" applyProtection="1" quotePrefix="1">
      <alignment horizontal="center" vertical="center"/>
      <protection locked="0"/>
    </xf>
    <xf numFmtId="0" fontId="45" fillId="0" borderId="0" xfId="0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 applyProtection="1" quotePrefix="1">
      <alignment horizontal="center"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0</xdr:rowOff>
    </xdr:from>
    <xdr:to>
      <xdr:col>2</xdr:col>
      <xdr:colOff>609600</xdr:colOff>
      <xdr:row>7</xdr:row>
      <xdr:rowOff>57150</xdr:rowOff>
    </xdr:to>
    <xdr:pic>
      <xdr:nvPicPr>
        <xdr:cNvPr id="1" name="Рисунок 2" descr="лого авиа для счет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19335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viasteel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5"/>
  <sheetViews>
    <sheetView tabSelected="1" view="pageBreakPreview" zoomScale="120" zoomScaleNormal="120" zoomScaleSheetLayoutView="120" zoomScalePageLayoutView="0" workbookViewId="0" topLeftCell="A11">
      <selection activeCell="K61" sqref="K61:O64"/>
    </sheetView>
  </sheetViews>
  <sheetFormatPr defaultColWidth="9.00390625" defaultRowHeight="12.75" customHeight="1"/>
  <cols>
    <col min="1" max="1" width="12.75390625" style="1" customWidth="1"/>
    <col min="2" max="2" width="9.375" style="2" customWidth="1"/>
    <col min="3" max="3" width="9.25390625" style="2" customWidth="1"/>
    <col min="4" max="4" width="10.75390625" style="2" customWidth="1"/>
    <col min="5" max="5" width="6.625" style="104" customWidth="1"/>
    <col min="6" max="6" width="14.375" style="1" customWidth="1"/>
    <col min="7" max="7" width="9.75390625" style="2" customWidth="1"/>
    <col min="8" max="8" width="8.375" style="2" customWidth="1"/>
    <col min="9" max="9" width="8.00390625" style="2" customWidth="1"/>
    <col min="10" max="10" width="6.75390625" style="2" customWidth="1"/>
    <col min="11" max="11" width="17.25390625" style="1" customWidth="1"/>
    <col min="12" max="12" width="8.625" style="2" customWidth="1"/>
    <col min="13" max="14" width="8.25390625" style="2" customWidth="1"/>
    <col min="15" max="15" width="8.375" style="2" customWidth="1"/>
    <col min="16" max="16" width="13.00390625" style="2" customWidth="1"/>
    <col min="17" max="16384" width="9.125" style="2" customWidth="1"/>
  </cols>
  <sheetData>
    <row r="1" spans="1:18" s="7" customFormat="1" ht="12.75" customHeight="1">
      <c r="A1" s="4"/>
      <c r="B1" s="5"/>
      <c r="C1" s="4"/>
      <c r="D1" s="4"/>
      <c r="E1" s="89"/>
      <c r="F1" s="4"/>
      <c r="G1" s="5"/>
      <c r="H1" s="5"/>
      <c r="I1" s="4"/>
      <c r="J1" s="6"/>
      <c r="K1" s="4"/>
      <c r="L1" s="5"/>
      <c r="M1" s="4"/>
      <c r="N1" s="4"/>
      <c r="O1" s="6"/>
      <c r="Q1" s="10"/>
      <c r="R1" s="10"/>
    </row>
    <row r="2" spans="1:15" s="8" customFormat="1" ht="12.75" customHeight="1">
      <c r="A2" s="79"/>
      <c r="B2" s="80"/>
      <c r="C2" s="42"/>
      <c r="D2" s="42"/>
      <c r="E2" s="90"/>
      <c r="F2" s="42"/>
      <c r="G2" s="81"/>
      <c r="H2" s="82"/>
      <c r="I2" s="82"/>
      <c r="J2" s="48"/>
      <c r="K2" s="48"/>
      <c r="L2" s="48"/>
      <c r="M2" s="48"/>
      <c r="N2" s="83" t="s">
        <v>167</v>
      </c>
      <c r="O2" s="48"/>
    </row>
    <row r="3" spans="1:15" s="8" customFormat="1" ht="15" customHeight="1">
      <c r="A3" s="79"/>
      <c r="B3" s="45"/>
      <c r="C3" s="42"/>
      <c r="D3" s="42"/>
      <c r="E3" s="90"/>
      <c r="F3" s="42"/>
      <c r="G3" s="45"/>
      <c r="H3" s="40"/>
      <c r="I3" s="9"/>
      <c r="J3" s="48"/>
      <c r="K3" s="48"/>
      <c r="L3" s="48"/>
      <c r="M3" s="48"/>
      <c r="N3" s="88" t="s">
        <v>170</v>
      </c>
      <c r="O3" s="48"/>
    </row>
    <row r="4" spans="1:15" s="9" customFormat="1" ht="15" customHeight="1">
      <c r="A4" s="79"/>
      <c r="B4" s="43"/>
      <c r="C4" s="44"/>
      <c r="D4" s="44"/>
      <c r="E4" s="91"/>
      <c r="F4" s="42"/>
      <c r="G4" s="45"/>
      <c r="H4" s="40"/>
      <c r="J4" s="48"/>
      <c r="K4" s="48"/>
      <c r="L4" s="48"/>
      <c r="M4" s="48"/>
      <c r="N4" s="88" t="s">
        <v>171</v>
      </c>
      <c r="O4" s="48"/>
    </row>
    <row r="5" spans="1:15" s="8" customFormat="1" ht="12.75" customHeight="1">
      <c r="A5" s="79"/>
      <c r="B5" s="45"/>
      <c r="C5" s="42"/>
      <c r="D5" s="42"/>
      <c r="E5" s="90"/>
      <c r="F5" s="42"/>
      <c r="G5" s="45"/>
      <c r="H5" s="40"/>
      <c r="I5" s="9"/>
      <c r="J5" s="48"/>
      <c r="K5" s="48"/>
      <c r="L5" s="48"/>
      <c r="M5" s="48"/>
      <c r="N5" s="84" t="s">
        <v>168</v>
      </c>
      <c r="O5" s="48"/>
    </row>
    <row r="6" spans="1:15" s="10" customFormat="1" ht="15.75" customHeight="1">
      <c r="A6" s="47"/>
      <c r="B6" s="47"/>
      <c r="C6" s="47"/>
      <c r="D6" s="47"/>
      <c r="E6" s="92"/>
      <c r="F6" s="47"/>
      <c r="G6" s="47"/>
      <c r="H6" s="47"/>
      <c r="I6" s="47"/>
      <c r="J6" s="47"/>
      <c r="K6" s="47"/>
      <c r="L6" s="47"/>
      <c r="M6" s="47"/>
      <c r="N6" s="84"/>
      <c r="O6" s="47"/>
    </row>
    <row r="7" spans="1:15" s="11" customFormat="1" ht="12.75" customHeight="1" hidden="1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15" s="11" customFormat="1" ht="12.75" customHeight="1">
      <c r="A8" s="87"/>
      <c r="B8" s="87"/>
      <c r="C8" s="87"/>
      <c r="D8" s="87"/>
      <c r="E8" s="93"/>
      <c r="F8" s="87"/>
      <c r="G8" s="87"/>
      <c r="H8" s="87"/>
      <c r="I8" s="87"/>
      <c r="J8" s="87"/>
      <c r="K8" s="87"/>
      <c r="L8" s="87"/>
      <c r="M8" s="87"/>
      <c r="N8" s="87"/>
      <c r="O8" s="87"/>
    </row>
    <row r="9" spans="1:15" s="11" customFormat="1" ht="12.75" customHeight="1">
      <c r="A9" s="111" t="s">
        <v>0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15" ht="21" customHeight="1">
      <c r="A10" s="109" t="s">
        <v>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15" s="46" customFormat="1" ht="13.5" customHeight="1">
      <c r="A11" s="49" t="s">
        <v>2</v>
      </c>
      <c r="B11" s="106" t="s">
        <v>3</v>
      </c>
      <c r="C11" s="107"/>
      <c r="D11" s="108"/>
      <c r="E11" s="94" t="s">
        <v>4</v>
      </c>
      <c r="F11" s="50" t="s">
        <v>2</v>
      </c>
      <c r="G11" s="106" t="s">
        <v>3</v>
      </c>
      <c r="H11" s="107"/>
      <c r="I11" s="108"/>
      <c r="J11" s="50" t="s">
        <v>4</v>
      </c>
      <c r="K11" s="50" t="s">
        <v>2</v>
      </c>
      <c r="L11" s="106" t="s">
        <v>3</v>
      </c>
      <c r="M11" s="107"/>
      <c r="N11" s="108"/>
      <c r="O11" s="51" t="s">
        <v>4</v>
      </c>
    </row>
    <row r="12" spans="1:15" s="12" customFormat="1" ht="13.5" customHeight="1">
      <c r="A12" s="52"/>
      <c r="B12" s="53" t="s">
        <v>5</v>
      </c>
      <c r="C12" s="53" t="s">
        <v>6</v>
      </c>
      <c r="D12" s="53" t="s">
        <v>7</v>
      </c>
      <c r="E12" s="95" t="s">
        <v>7</v>
      </c>
      <c r="F12" s="52"/>
      <c r="G12" s="53" t="s">
        <v>5</v>
      </c>
      <c r="H12" s="53" t="s">
        <v>6</v>
      </c>
      <c r="I12" s="53" t="s">
        <v>7</v>
      </c>
      <c r="J12" s="53" t="s">
        <v>7</v>
      </c>
      <c r="K12" s="52"/>
      <c r="L12" s="53" t="s">
        <v>5</v>
      </c>
      <c r="M12" s="53" t="s">
        <v>6</v>
      </c>
      <c r="N12" s="53" t="s">
        <v>7</v>
      </c>
      <c r="O12" s="53" t="s">
        <v>7</v>
      </c>
    </row>
    <row r="13" spans="1:15" s="12" customFormat="1" ht="13.5" customHeight="1">
      <c r="A13" s="112" t="s">
        <v>51</v>
      </c>
      <c r="B13" s="113"/>
      <c r="C13" s="113"/>
      <c r="D13" s="113"/>
      <c r="E13" s="114"/>
      <c r="F13" s="112" t="s">
        <v>52</v>
      </c>
      <c r="G13" s="113"/>
      <c r="H13" s="113"/>
      <c r="I13" s="113"/>
      <c r="J13" s="114"/>
      <c r="K13" s="117" t="s">
        <v>122</v>
      </c>
      <c r="L13" s="118"/>
      <c r="M13" s="118"/>
      <c r="N13" s="118"/>
      <c r="O13" s="119"/>
    </row>
    <row r="14" spans="1:15" s="12" customFormat="1" ht="13.5" customHeight="1">
      <c r="A14" s="55" t="s">
        <v>172</v>
      </c>
      <c r="B14" s="56">
        <v>38900</v>
      </c>
      <c r="C14" s="56">
        <f>B14-300</f>
        <v>38600</v>
      </c>
      <c r="D14" s="57">
        <f>B14*E14/1000</f>
        <v>15.3655</v>
      </c>
      <c r="E14" s="67">
        <v>0.395</v>
      </c>
      <c r="F14" s="55" t="s">
        <v>108</v>
      </c>
      <c r="G14" s="56">
        <v>53900</v>
      </c>
      <c r="H14" s="56">
        <f aca="true" t="shared" si="0" ref="H14:H19">G14-300</f>
        <v>53600</v>
      </c>
      <c r="I14" s="57">
        <f aca="true" t="shared" si="1" ref="I14:I21">G14*J14/1000</f>
        <v>857.01</v>
      </c>
      <c r="J14" s="57">
        <v>15.9</v>
      </c>
      <c r="K14" s="55" t="s">
        <v>165</v>
      </c>
      <c r="L14" s="56">
        <v>45900</v>
      </c>
      <c r="M14" s="56">
        <f aca="true" t="shared" si="2" ref="M14:M19">L14-300</f>
        <v>45600</v>
      </c>
      <c r="N14" s="57">
        <f aca="true" t="shared" si="3" ref="N14:N19">L14*O14/1000</f>
        <v>24.327</v>
      </c>
      <c r="O14" s="57">
        <v>0.53</v>
      </c>
    </row>
    <row r="15" spans="1:15" s="12" customFormat="1" ht="13.5" customHeight="1">
      <c r="A15" s="55" t="s">
        <v>138</v>
      </c>
      <c r="B15" s="56">
        <v>38900</v>
      </c>
      <c r="C15" s="56">
        <f>B15-300</f>
        <v>38600</v>
      </c>
      <c r="D15" s="57">
        <f>B15*E15/1000</f>
        <v>24.0013</v>
      </c>
      <c r="E15" s="67">
        <v>0.617</v>
      </c>
      <c r="F15" s="55" t="s">
        <v>71</v>
      </c>
      <c r="G15" s="56">
        <v>55900</v>
      </c>
      <c r="H15" s="56">
        <f t="shared" si="0"/>
        <v>55600</v>
      </c>
      <c r="I15" s="57">
        <f t="shared" si="1"/>
        <v>1028.56</v>
      </c>
      <c r="J15" s="57">
        <v>18.4</v>
      </c>
      <c r="K15" s="55" t="s">
        <v>46</v>
      </c>
      <c r="L15" s="56">
        <v>45900</v>
      </c>
      <c r="M15" s="56">
        <f t="shared" si="2"/>
        <v>45600</v>
      </c>
      <c r="N15" s="57">
        <f t="shared" si="3"/>
        <v>35.802</v>
      </c>
      <c r="O15" s="57">
        <v>0.78</v>
      </c>
    </row>
    <row r="16" spans="1:15" s="12" customFormat="1" ht="13.5" customHeight="1">
      <c r="A16" s="112" t="s">
        <v>173</v>
      </c>
      <c r="B16" s="113"/>
      <c r="C16" s="113"/>
      <c r="D16" s="113"/>
      <c r="E16" s="114"/>
      <c r="F16" s="55" t="s">
        <v>74</v>
      </c>
      <c r="G16" s="56">
        <v>52900</v>
      </c>
      <c r="H16" s="56">
        <f t="shared" si="0"/>
        <v>52600</v>
      </c>
      <c r="I16" s="57">
        <f t="shared" si="1"/>
        <v>1110.9</v>
      </c>
      <c r="J16" s="57">
        <v>21</v>
      </c>
      <c r="K16" s="55" t="s">
        <v>47</v>
      </c>
      <c r="L16" s="56">
        <v>44900</v>
      </c>
      <c r="M16" s="56">
        <f t="shared" si="2"/>
        <v>44600</v>
      </c>
      <c r="N16" s="57">
        <f t="shared" si="3"/>
        <v>42.206</v>
      </c>
      <c r="O16" s="57">
        <v>0.94</v>
      </c>
    </row>
    <row r="17" spans="1:15" s="12" customFormat="1" ht="13.5" customHeight="1">
      <c r="A17" s="55" t="s">
        <v>10</v>
      </c>
      <c r="B17" s="56">
        <v>39400</v>
      </c>
      <c r="C17" s="56">
        <f aca="true" t="shared" si="4" ref="C17:C25">B17-300</f>
        <v>39100</v>
      </c>
      <c r="D17" s="57">
        <f aca="true" t="shared" si="5" ref="D17:D25">B17*E17/1000</f>
        <v>24.3098</v>
      </c>
      <c r="E17" s="67">
        <v>0.617</v>
      </c>
      <c r="F17" s="55" t="s">
        <v>73</v>
      </c>
      <c r="G17" s="56">
        <v>52900</v>
      </c>
      <c r="H17" s="56">
        <f t="shared" si="0"/>
        <v>52600</v>
      </c>
      <c r="I17" s="57">
        <f t="shared" si="1"/>
        <v>1126.77</v>
      </c>
      <c r="J17" s="57">
        <v>21.3</v>
      </c>
      <c r="K17" s="55" t="s">
        <v>45</v>
      </c>
      <c r="L17" s="56">
        <v>43900</v>
      </c>
      <c r="M17" s="56">
        <f t="shared" si="2"/>
        <v>43600</v>
      </c>
      <c r="N17" s="57">
        <f t="shared" si="3"/>
        <v>55.314</v>
      </c>
      <c r="O17" s="57">
        <v>1.26</v>
      </c>
    </row>
    <row r="18" spans="1:15" s="12" customFormat="1" ht="13.5" customHeight="1">
      <c r="A18" s="55" t="s">
        <v>11</v>
      </c>
      <c r="B18" s="56">
        <v>35500</v>
      </c>
      <c r="C18" s="56">
        <f t="shared" si="4"/>
        <v>35200</v>
      </c>
      <c r="D18" s="57">
        <f t="shared" si="5"/>
        <v>31.524</v>
      </c>
      <c r="E18" s="67">
        <v>0.888</v>
      </c>
      <c r="F18" s="55" t="s">
        <v>72</v>
      </c>
      <c r="G18" s="56">
        <v>57900</v>
      </c>
      <c r="H18" s="56">
        <f t="shared" si="0"/>
        <v>57600</v>
      </c>
      <c r="I18" s="57">
        <f t="shared" si="1"/>
        <v>1771.74</v>
      </c>
      <c r="J18" s="57">
        <v>30.6</v>
      </c>
      <c r="K18" s="55" t="s">
        <v>48</v>
      </c>
      <c r="L18" s="56">
        <v>44900</v>
      </c>
      <c r="M18" s="56">
        <f t="shared" si="2"/>
        <v>44600</v>
      </c>
      <c r="N18" s="57">
        <f t="shared" si="3"/>
        <v>88.004</v>
      </c>
      <c r="O18" s="57">
        <v>1.96</v>
      </c>
    </row>
    <row r="19" spans="1:15" s="12" customFormat="1" ht="14.25" customHeight="1">
      <c r="A19" s="55" t="s">
        <v>43</v>
      </c>
      <c r="B19" s="56">
        <v>35500</v>
      </c>
      <c r="C19" s="56">
        <f t="shared" si="4"/>
        <v>35200</v>
      </c>
      <c r="D19" s="57">
        <f t="shared" si="5"/>
        <v>42.955</v>
      </c>
      <c r="E19" s="67">
        <v>1.21</v>
      </c>
      <c r="F19" s="55" t="s">
        <v>75</v>
      </c>
      <c r="G19" s="56">
        <v>52900</v>
      </c>
      <c r="H19" s="56">
        <f t="shared" si="0"/>
        <v>52600</v>
      </c>
      <c r="I19" s="57">
        <f t="shared" si="1"/>
        <v>2026.0699999999997</v>
      </c>
      <c r="J19" s="57">
        <v>38.3</v>
      </c>
      <c r="K19" s="55" t="s">
        <v>70</v>
      </c>
      <c r="L19" s="56">
        <v>44900</v>
      </c>
      <c r="M19" s="56">
        <f t="shared" si="2"/>
        <v>44600</v>
      </c>
      <c r="N19" s="57">
        <f t="shared" si="3"/>
        <v>126.88740000000001</v>
      </c>
      <c r="O19" s="57">
        <v>2.826</v>
      </c>
    </row>
    <row r="20" spans="1:15" s="12" customFormat="1" ht="13.5" customHeight="1">
      <c r="A20" s="55" t="s">
        <v>12</v>
      </c>
      <c r="B20" s="56">
        <v>34500</v>
      </c>
      <c r="C20" s="56">
        <f t="shared" si="4"/>
        <v>34200</v>
      </c>
      <c r="D20" s="57">
        <f t="shared" si="5"/>
        <v>54.51</v>
      </c>
      <c r="E20" s="67">
        <v>1.58</v>
      </c>
      <c r="F20" s="55" t="s">
        <v>128</v>
      </c>
      <c r="G20" s="56">
        <v>52900</v>
      </c>
      <c r="H20" s="56">
        <f>G20-300</f>
        <v>52600</v>
      </c>
      <c r="I20" s="57">
        <f t="shared" si="1"/>
        <v>1359.53</v>
      </c>
      <c r="J20" s="57">
        <v>25.7</v>
      </c>
      <c r="K20" s="112" t="s">
        <v>154</v>
      </c>
      <c r="L20" s="113"/>
      <c r="M20" s="113"/>
      <c r="N20" s="113"/>
      <c r="O20" s="114"/>
    </row>
    <row r="21" spans="1:15" s="12" customFormat="1" ht="13.5" customHeight="1">
      <c r="A21" s="55" t="s">
        <v>13</v>
      </c>
      <c r="B21" s="56">
        <v>34900</v>
      </c>
      <c r="C21" s="56">
        <f t="shared" si="4"/>
        <v>34600</v>
      </c>
      <c r="D21" s="57">
        <f t="shared" si="5"/>
        <v>69.8</v>
      </c>
      <c r="E21" s="67">
        <v>2</v>
      </c>
      <c r="F21" s="55" t="s">
        <v>126</v>
      </c>
      <c r="G21" s="56">
        <v>51900</v>
      </c>
      <c r="H21" s="56">
        <f>G21-300</f>
        <v>51600</v>
      </c>
      <c r="I21" s="57">
        <f t="shared" si="1"/>
        <v>1536.24</v>
      </c>
      <c r="J21" s="57">
        <v>29.6</v>
      </c>
      <c r="K21" s="112" t="s">
        <v>153</v>
      </c>
      <c r="L21" s="113"/>
      <c r="M21" s="113"/>
      <c r="N21" s="113"/>
      <c r="O21" s="114"/>
    </row>
    <row r="22" spans="1:15" s="12" customFormat="1" ht="13.5" customHeight="1">
      <c r="A22" s="55" t="s">
        <v>14</v>
      </c>
      <c r="B22" s="56">
        <v>34500</v>
      </c>
      <c r="C22" s="56">
        <f t="shared" si="4"/>
        <v>34200</v>
      </c>
      <c r="D22" s="57">
        <f t="shared" si="5"/>
        <v>85.215</v>
      </c>
      <c r="E22" s="67">
        <v>2.47</v>
      </c>
      <c r="F22" s="55" t="s">
        <v>109</v>
      </c>
      <c r="G22" s="56">
        <v>52500</v>
      </c>
      <c r="H22" s="56">
        <f aca="true" t="shared" si="6" ref="H22:H31">G22-300</f>
        <v>52200</v>
      </c>
      <c r="I22" s="57">
        <f aca="true" t="shared" si="7" ref="I22:I31">G22*J22/1000</f>
        <v>3286.5</v>
      </c>
      <c r="J22" s="57">
        <v>62.6</v>
      </c>
      <c r="K22" s="55" t="s">
        <v>148</v>
      </c>
      <c r="L22" s="56">
        <v>43900</v>
      </c>
      <c r="M22" s="56">
        <f>L22-300</f>
        <v>43600</v>
      </c>
      <c r="N22" s="115" t="s">
        <v>149</v>
      </c>
      <c r="O22" s="116"/>
    </row>
    <row r="23" spans="1:15" s="12" customFormat="1" ht="13.5" customHeight="1">
      <c r="A23" s="55" t="s">
        <v>44</v>
      </c>
      <c r="B23" s="56">
        <v>34900</v>
      </c>
      <c r="C23" s="56">
        <f t="shared" si="4"/>
        <v>34600</v>
      </c>
      <c r="D23" s="57">
        <f t="shared" si="5"/>
        <v>104.002</v>
      </c>
      <c r="E23" s="67">
        <v>2.98</v>
      </c>
      <c r="F23" s="55" t="s">
        <v>110</v>
      </c>
      <c r="G23" s="56">
        <v>52500</v>
      </c>
      <c r="H23" s="56">
        <f t="shared" si="6"/>
        <v>52200</v>
      </c>
      <c r="I23" s="57">
        <f t="shared" si="7"/>
        <v>1680</v>
      </c>
      <c r="J23" s="57">
        <v>32</v>
      </c>
      <c r="K23" s="55" t="s">
        <v>150</v>
      </c>
      <c r="L23" s="56">
        <v>43900</v>
      </c>
      <c r="M23" s="56">
        <f>L23-300</f>
        <v>43600</v>
      </c>
      <c r="N23" s="115" t="s">
        <v>149</v>
      </c>
      <c r="O23" s="116"/>
    </row>
    <row r="24" spans="1:15" s="12" customFormat="1" ht="13.5" customHeight="1">
      <c r="A24" s="55" t="s">
        <v>15</v>
      </c>
      <c r="B24" s="56">
        <v>34500</v>
      </c>
      <c r="C24" s="56">
        <f t="shared" si="4"/>
        <v>34200</v>
      </c>
      <c r="D24" s="57">
        <f t="shared" si="5"/>
        <v>132.825</v>
      </c>
      <c r="E24" s="67">
        <v>3.85</v>
      </c>
      <c r="F24" s="55" t="s">
        <v>111</v>
      </c>
      <c r="G24" s="56">
        <v>50000</v>
      </c>
      <c r="H24" s="56">
        <f t="shared" si="6"/>
        <v>49700</v>
      </c>
      <c r="I24" s="57">
        <f t="shared" si="7"/>
        <v>1835.0000000000002</v>
      </c>
      <c r="J24" s="57">
        <v>36.7</v>
      </c>
      <c r="K24" s="55" t="s">
        <v>151</v>
      </c>
      <c r="L24" s="56">
        <v>46900</v>
      </c>
      <c r="M24" s="56">
        <f>L24-300</f>
        <v>46600</v>
      </c>
      <c r="N24" s="115" t="s">
        <v>149</v>
      </c>
      <c r="O24" s="116"/>
    </row>
    <row r="25" spans="1:15" s="12" customFormat="1" ht="13.5" customHeight="1">
      <c r="A25" s="55" t="s">
        <v>139</v>
      </c>
      <c r="B25" s="56">
        <v>21000</v>
      </c>
      <c r="C25" s="56">
        <f t="shared" si="4"/>
        <v>20700</v>
      </c>
      <c r="D25" s="57">
        <f t="shared" si="5"/>
        <v>132.51</v>
      </c>
      <c r="E25" s="67">
        <v>6.31</v>
      </c>
      <c r="F25" s="55" t="s">
        <v>112</v>
      </c>
      <c r="G25" s="56">
        <v>50000</v>
      </c>
      <c r="H25" s="56">
        <f t="shared" si="6"/>
        <v>49700</v>
      </c>
      <c r="I25" s="57">
        <f t="shared" si="7"/>
        <v>2840</v>
      </c>
      <c r="J25" s="57">
        <v>56.8</v>
      </c>
      <c r="K25" s="55" t="s">
        <v>152</v>
      </c>
      <c r="L25" s="56">
        <v>46900</v>
      </c>
      <c r="M25" s="56">
        <f>L25-300</f>
        <v>46600</v>
      </c>
      <c r="N25" s="115" t="s">
        <v>149</v>
      </c>
      <c r="O25" s="116"/>
    </row>
    <row r="26" spans="1:15" s="12" customFormat="1" ht="13.5" customHeight="1">
      <c r="A26" s="112" t="s">
        <v>174</v>
      </c>
      <c r="B26" s="113"/>
      <c r="C26" s="113"/>
      <c r="D26" s="113"/>
      <c r="E26" s="114"/>
      <c r="F26" s="55" t="s">
        <v>76</v>
      </c>
      <c r="G26" s="56">
        <v>51900</v>
      </c>
      <c r="H26" s="56">
        <f t="shared" si="6"/>
        <v>51600</v>
      </c>
      <c r="I26" s="57">
        <f t="shared" si="7"/>
        <v>3560.3399999999997</v>
      </c>
      <c r="J26" s="57">
        <v>68.6</v>
      </c>
      <c r="K26" s="112" t="s">
        <v>161</v>
      </c>
      <c r="L26" s="113"/>
      <c r="M26" s="113"/>
      <c r="N26" s="113"/>
      <c r="O26" s="114"/>
    </row>
    <row r="27" spans="1:15" s="12" customFormat="1" ht="13.5" customHeight="1">
      <c r="A27" s="55" t="s">
        <v>25</v>
      </c>
      <c r="B27" s="56">
        <v>39500</v>
      </c>
      <c r="C27" s="56">
        <f aca="true" t="shared" si="8" ref="C27:C39">B27-300</f>
        <v>39200</v>
      </c>
      <c r="D27" s="57">
        <f aca="true" t="shared" si="9" ref="D27:D39">B27*E27/1000</f>
        <v>8.769</v>
      </c>
      <c r="E27" s="67">
        <v>0.222</v>
      </c>
      <c r="F27" s="55" t="s">
        <v>77</v>
      </c>
      <c r="G27" s="56">
        <v>64900</v>
      </c>
      <c r="H27" s="56">
        <f t="shared" si="6"/>
        <v>64600</v>
      </c>
      <c r="I27" s="57">
        <f t="shared" si="7"/>
        <v>3219.04</v>
      </c>
      <c r="J27" s="57">
        <v>49.6</v>
      </c>
      <c r="K27" s="55">
        <v>12</v>
      </c>
      <c r="L27" s="56">
        <v>50600</v>
      </c>
      <c r="M27" s="56">
        <f>L27-300</f>
        <v>50300</v>
      </c>
      <c r="N27" s="57">
        <f>L27*O27/1000</f>
        <v>49.5374</v>
      </c>
      <c r="O27" s="57">
        <v>0.979</v>
      </c>
    </row>
    <row r="28" spans="1:15" s="12" customFormat="1" ht="13.5" customHeight="1">
      <c r="A28" s="55" t="s">
        <v>8</v>
      </c>
      <c r="B28" s="56">
        <v>39500</v>
      </c>
      <c r="C28" s="56">
        <f t="shared" si="8"/>
        <v>39200</v>
      </c>
      <c r="D28" s="57">
        <f t="shared" si="9"/>
        <v>8.769</v>
      </c>
      <c r="E28" s="67">
        <v>0.222</v>
      </c>
      <c r="F28" s="55" t="s">
        <v>78</v>
      </c>
      <c r="G28" s="56">
        <v>50000</v>
      </c>
      <c r="H28" s="56">
        <f t="shared" si="6"/>
        <v>49700</v>
      </c>
      <c r="I28" s="57">
        <f t="shared" si="7"/>
        <v>2895</v>
      </c>
      <c r="J28" s="57">
        <v>57.9</v>
      </c>
      <c r="K28" s="55">
        <v>14</v>
      </c>
      <c r="L28" s="56">
        <v>50600</v>
      </c>
      <c r="M28" s="56">
        <f>L28-300</f>
        <v>50300</v>
      </c>
      <c r="N28" s="57">
        <f>L28*O28/1000</f>
        <v>67.298</v>
      </c>
      <c r="O28" s="57">
        <v>1.33</v>
      </c>
    </row>
    <row r="29" spans="1:15" s="12" customFormat="1" ht="13.5" customHeight="1">
      <c r="A29" s="55" t="s">
        <v>28</v>
      </c>
      <c r="B29" s="56">
        <v>39500</v>
      </c>
      <c r="C29" s="56">
        <f t="shared" si="8"/>
        <v>39200</v>
      </c>
      <c r="D29" s="57">
        <f t="shared" si="9"/>
        <v>15.6025</v>
      </c>
      <c r="E29" s="67">
        <v>0.395</v>
      </c>
      <c r="F29" s="55" t="s">
        <v>79</v>
      </c>
      <c r="G29" s="56">
        <v>50000</v>
      </c>
      <c r="H29" s="56">
        <f t="shared" si="6"/>
        <v>49700</v>
      </c>
      <c r="I29" s="57">
        <f t="shared" si="7"/>
        <v>2830</v>
      </c>
      <c r="J29" s="57">
        <v>56.6</v>
      </c>
      <c r="K29" s="55">
        <v>17</v>
      </c>
      <c r="L29" s="56">
        <v>50600</v>
      </c>
      <c r="M29" s="56">
        <f>L29-300</f>
        <v>50300</v>
      </c>
      <c r="N29" s="57">
        <f>L29*O29/1000</f>
        <v>99.176</v>
      </c>
      <c r="O29" s="57">
        <v>1.96</v>
      </c>
    </row>
    <row r="30" spans="1:15" s="12" customFormat="1" ht="13.5" customHeight="1">
      <c r="A30" s="55" t="s">
        <v>9</v>
      </c>
      <c r="B30" s="56">
        <v>39500</v>
      </c>
      <c r="C30" s="56">
        <f t="shared" si="8"/>
        <v>39200</v>
      </c>
      <c r="D30" s="57">
        <f t="shared" si="9"/>
        <v>15.6025</v>
      </c>
      <c r="E30" s="67">
        <v>0.395</v>
      </c>
      <c r="F30" s="55" t="s">
        <v>113</v>
      </c>
      <c r="G30" s="56">
        <v>50000</v>
      </c>
      <c r="H30" s="56">
        <f t="shared" si="6"/>
        <v>49700</v>
      </c>
      <c r="I30" s="57">
        <f t="shared" si="7"/>
        <v>3300</v>
      </c>
      <c r="J30" s="57">
        <v>66</v>
      </c>
      <c r="K30" s="112" t="s">
        <v>125</v>
      </c>
      <c r="L30" s="113"/>
      <c r="M30" s="113"/>
      <c r="N30" s="113"/>
      <c r="O30" s="114"/>
    </row>
    <row r="31" spans="1:17" s="12" customFormat="1" ht="13.5" customHeight="1">
      <c r="A31" s="55" t="s">
        <v>30</v>
      </c>
      <c r="B31" s="56">
        <v>36500</v>
      </c>
      <c r="C31" s="56">
        <f t="shared" si="8"/>
        <v>36200</v>
      </c>
      <c r="D31" s="57">
        <f t="shared" si="9"/>
        <v>22.5205</v>
      </c>
      <c r="E31" s="67">
        <v>0.617</v>
      </c>
      <c r="F31" s="55" t="s">
        <v>166</v>
      </c>
      <c r="G31" s="59">
        <v>50000</v>
      </c>
      <c r="H31" s="56">
        <f t="shared" si="6"/>
        <v>49700</v>
      </c>
      <c r="I31" s="57">
        <f t="shared" si="7"/>
        <v>2474</v>
      </c>
      <c r="J31" s="57">
        <v>49.48</v>
      </c>
      <c r="K31" s="55" t="s">
        <v>16</v>
      </c>
      <c r="L31" s="56">
        <v>55900</v>
      </c>
      <c r="M31" s="56">
        <f aca="true" t="shared" si="10" ref="M31:M36">L31-300</f>
        <v>55600</v>
      </c>
      <c r="N31" s="57" t="s">
        <v>17</v>
      </c>
      <c r="O31" s="57">
        <v>13.896</v>
      </c>
      <c r="Q31" s="34"/>
    </row>
    <row r="32" spans="1:17" s="12" customFormat="1" ht="13.5" customHeight="1">
      <c r="A32" s="55" t="s">
        <v>140</v>
      </c>
      <c r="B32" s="56">
        <v>34900</v>
      </c>
      <c r="C32" s="56">
        <f t="shared" si="8"/>
        <v>34600</v>
      </c>
      <c r="D32" s="57">
        <f t="shared" si="9"/>
        <v>30.9912</v>
      </c>
      <c r="E32" s="67">
        <v>0.888</v>
      </c>
      <c r="F32" s="112" t="s">
        <v>123</v>
      </c>
      <c r="G32" s="113"/>
      <c r="H32" s="113"/>
      <c r="I32" s="113"/>
      <c r="J32" s="114"/>
      <c r="K32" s="55" t="s">
        <v>64</v>
      </c>
      <c r="L32" s="56">
        <v>55900</v>
      </c>
      <c r="M32" s="56">
        <f>L32-300</f>
        <v>55600</v>
      </c>
      <c r="N32" s="57" t="s">
        <v>17</v>
      </c>
      <c r="O32" s="57">
        <v>17.687</v>
      </c>
      <c r="Q32" s="34"/>
    </row>
    <row r="33" spans="1:17" s="12" customFormat="1" ht="13.5" customHeight="1">
      <c r="A33" s="55" t="s">
        <v>141</v>
      </c>
      <c r="B33" s="56">
        <v>34900</v>
      </c>
      <c r="C33" s="56">
        <f t="shared" si="8"/>
        <v>34600</v>
      </c>
      <c r="D33" s="57">
        <f t="shared" si="9"/>
        <v>42.229</v>
      </c>
      <c r="E33" s="67">
        <v>1.21</v>
      </c>
      <c r="F33" s="55" t="s">
        <v>129</v>
      </c>
      <c r="G33" s="56">
        <v>41500</v>
      </c>
      <c r="H33" s="56">
        <f aca="true" t="shared" si="11" ref="H33:H51">G33-300</f>
        <v>41200</v>
      </c>
      <c r="I33" s="57">
        <f aca="true" t="shared" si="12" ref="I33:I51">G33*J33/1000</f>
        <v>200.86</v>
      </c>
      <c r="J33" s="57">
        <v>4.84</v>
      </c>
      <c r="K33" s="55" t="s">
        <v>19</v>
      </c>
      <c r="L33" s="56">
        <v>55900</v>
      </c>
      <c r="M33" s="56">
        <f>L33-300</f>
        <v>55600</v>
      </c>
      <c r="N33" s="57" t="s">
        <v>17</v>
      </c>
      <c r="O33" s="57">
        <v>25.265</v>
      </c>
      <c r="Q33" s="30"/>
    </row>
    <row r="34" spans="1:17" s="12" customFormat="1" ht="13.5" customHeight="1">
      <c r="A34" s="55" t="s">
        <v>142</v>
      </c>
      <c r="B34" s="56">
        <v>34500</v>
      </c>
      <c r="C34" s="56">
        <f t="shared" si="8"/>
        <v>34200</v>
      </c>
      <c r="D34" s="57">
        <f t="shared" si="9"/>
        <v>54.51</v>
      </c>
      <c r="E34" s="67">
        <v>1.58</v>
      </c>
      <c r="F34" s="55" t="s">
        <v>82</v>
      </c>
      <c r="G34" s="56">
        <v>41000</v>
      </c>
      <c r="H34" s="56">
        <f t="shared" si="11"/>
        <v>40700</v>
      </c>
      <c r="I34" s="57">
        <f t="shared" si="12"/>
        <v>241.90000000000003</v>
      </c>
      <c r="J34" s="57">
        <v>5.9</v>
      </c>
      <c r="K34" s="55" t="s">
        <v>21</v>
      </c>
      <c r="L34" s="56">
        <v>55900</v>
      </c>
      <c r="M34" s="56">
        <f>L34-300</f>
        <v>55600</v>
      </c>
      <c r="N34" s="57" t="s">
        <v>17</v>
      </c>
      <c r="O34" s="57">
        <v>30.32</v>
      </c>
      <c r="Q34" s="35"/>
    </row>
    <row r="35" spans="1:17" s="12" customFormat="1" ht="13.5" customHeight="1">
      <c r="A35" s="55" t="s">
        <v>143</v>
      </c>
      <c r="B35" s="56">
        <v>34500</v>
      </c>
      <c r="C35" s="56">
        <f t="shared" si="8"/>
        <v>34200</v>
      </c>
      <c r="D35" s="57">
        <f t="shared" si="9"/>
        <v>69</v>
      </c>
      <c r="E35" s="67">
        <v>2</v>
      </c>
      <c r="F35" s="55" t="s">
        <v>83</v>
      </c>
      <c r="G35" s="56">
        <v>41900</v>
      </c>
      <c r="H35" s="56">
        <f t="shared" si="11"/>
        <v>41600</v>
      </c>
      <c r="I35" s="57">
        <f t="shared" si="12"/>
        <v>295.395</v>
      </c>
      <c r="J35" s="57">
        <v>7.05</v>
      </c>
      <c r="K35" s="55" t="s">
        <v>24</v>
      </c>
      <c r="L35" s="56">
        <v>55900</v>
      </c>
      <c r="M35" s="56">
        <f t="shared" si="10"/>
        <v>55600</v>
      </c>
      <c r="N35" s="57" t="s">
        <v>17</v>
      </c>
      <c r="O35" s="57">
        <v>37.904</v>
      </c>
      <c r="Q35" s="35"/>
    </row>
    <row r="36" spans="1:15" s="12" customFormat="1" ht="13.5" customHeight="1">
      <c r="A36" s="55" t="s">
        <v>144</v>
      </c>
      <c r="B36" s="56">
        <v>34500</v>
      </c>
      <c r="C36" s="56">
        <f t="shared" si="8"/>
        <v>34200</v>
      </c>
      <c r="D36" s="57">
        <f t="shared" si="9"/>
        <v>85.215</v>
      </c>
      <c r="E36" s="67">
        <v>2.47</v>
      </c>
      <c r="F36" s="55" t="s">
        <v>84</v>
      </c>
      <c r="G36" s="56">
        <v>43500</v>
      </c>
      <c r="H36" s="56">
        <f t="shared" si="11"/>
        <v>43200</v>
      </c>
      <c r="I36" s="58">
        <f t="shared" si="12"/>
        <v>373.665</v>
      </c>
      <c r="J36" s="58">
        <v>8.59</v>
      </c>
      <c r="K36" s="55" t="s">
        <v>27</v>
      </c>
      <c r="L36" s="56">
        <v>55200</v>
      </c>
      <c r="M36" s="56">
        <f t="shared" si="10"/>
        <v>54900</v>
      </c>
      <c r="N36" s="57" t="s">
        <v>17</v>
      </c>
      <c r="O36" s="57">
        <v>50.531</v>
      </c>
    </row>
    <row r="37" spans="1:15" s="12" customFormat="1" ht="13.5" customHeight="1">
      <c r="A37" s="55" t="s">
        <v>145</v>
      </c>
      <c r="B37" s="56">
        <v>34500</v>
      </c>
      <c r="C37" s="56">
        <f t="shared" si="8"/>
        <v>34200</v>
      </c>
      <c r="D37" s="57">
        <f t="shared" si="9"/>
        <v>102.81</v>
      </c>
      <c r="E37" s="67">
        <v>2.98</v>
      </c>
      <c r="F37" s="55" t="s">
        <v>85</v>
      </c>
      <c r="G37" s="56">
        <v>46500</v>
      </c>
      <c r="H37" s="56">
        <f t="shared" si="11"/>
        <v>46200</v>
      </c>
      <c r="I37" s="57">
        <f t="shared" si="12"/>
        <v>483.6</v>
      </c>
      <c r="J37" s="57">
        <v>10.4</v>
      </c>
      <c r="K37" s="112" t="s">
        <v>53</v>
      </c>
      <c r="L37" s="113"/>
      <c r="M37" s="113"/>
      <c r="N37" s="113"/>
      <c r="O37" s="114"/>
    </row>
    <row r="38" spans="1:15" s="12" customFormat="1" ht="13.5" customHeight="1">
      <c r="A38" s="55" t="s">
        <v>146</v>
      </c>
      <c r="B38" s="56">
        <v>34500</v>
      </c>
      <c r="C38" s="56">
        <f t="shared" si="8"/>
        <v>34200</v>
      </c>
      <c r="D38" s="57">
        <f t="shared" si="9"/>
        <v>132.825</v>
      </c>
      <c r="E38" s="67">
        <v>3.85</v>
      </c>
      <c r="F38" s="55" t="s">
        <v>86</v>
      </c>
      <c r="G38" s="56">
        <v>45900</v>
      </c>
      <c r="H38" s="56">
        <f t="shared" si="11"/>
        <v>45600</v>
      </c>
      <c r="I38" s="57">
        <f t="shared" si="12"/>
        <v>564.57</v>
      </c>
      <c r="J38" s="57">
        <v>12.3</v>
      </c>
      <c r="K38" s="55" t="s">
        <v>136</v>
      </c>
      <c r="L38" s="56">
        <v>49900</v>
      </c>
      <c r="M38" s="56">
        <f aca="true" t="shared" si="13" ref="M38:M44">L38-300</f>
        <v>49600</v>
      </c>
      <c r="N38" s="57" t="s">
        <v>31</v>
      </c>
      <c r="O38" s="57">
        <v>14.718</v>
      </c>
    </row>
    <row r="39" spans="1:15" s="12" customFormat="1" ht="13.5" customHeight="1">
      <c r="A39" s="55" t="s">
        <v>147</v>
      </c>
      <c r="B39" s="56">
        <v>34500</v>
      </c>
      <c r="C39" s="56">
        <f t="shared" si="8"/>
        <v>34200</v>
      </c>
      <c r="D39" s="57">
        <f t="shared" si="9"/>
        <v>166.635</v>
      </c>
      <c r="E39" s="67">
        <v>4.83</v>
      </c>
      <c r="F39" s="55" t="s">
        <v>87</v>
      </c>
      <c r="G39" s="56">
        <v>45900</v>
      </c>
      <c r="H39" s="56">
        <f t="shared" si="11"/>
        <v>45600</v>
      </c>
      <c r="I39" s="57">
        <f t="shared" si="12"/>
        <v>651.78</v>
      </c>
      <c r="J39" s="57">
        <v>14.2</v>
      </c>
      <c r="K39" s="55" t="s">
        <v>127</v>
      </c>
      <c r="L39" s="56">
        <v>50900</v>
      </c>
      <c r="M39" s="56">
        <f t="shared" si="13"/>
        <v>50600</v>
      </c>
      <c r="N39" s="57" t="s">
        <v>31</v>
      </c>
      <c r="O39" s="57">
        <v>20</v>
      </c>
    </row>
    <row r="40" spans="1:15" s="12" customFormat="1" ht="13.5" customHeight="1">
      <c r="A40" s="55" t="s">
        <v>163</v>
      </c>
      <c r="B40" s="60"/>
      <c r="C40" s="60"/>
      <c r="D40" s="61"/>
      <c r="E40" s="96"/>
      <c r="F40" s="55" t="s">
        <v>130</v>
      </c>
      <c r="G40" s="56">
        <v>45900</v>
      </c>
      <c r="H40" s="56">
        <f t="shared" si="11"/>
        <v>45600</v>
      </c>
      <c r="I40" s="57">
        <f t="shared" si="12"/>
        <v>748.17</v>
      </c>
      <c r="J40" s="57">
        <v>16.3</v>
      </c>
      <c r="K40" s="55" t="s">
        <v>19</v>
      </c>
      <c r="L40" s="56">
        <v>49900</v>
      </c>
      <c r="M40" s="56">
        <f t="shared" si="13"/>
        <v>49600</v>
      </c>
      <c r="N40" s="57" t="s">
        <v>31</v>
      </c>
      <c r="O40" s="57">
        <v>24.531</v>
      </c>
    </row>
    <row r="41" spans="1:15" s="12" customFormat="1" ht="13.5" customHeight="1">
      <c r="A41" s="112" t="s">
        <v>158</v>
      </c>
      <c r="B41" s="113"/>
      <c r="C41" s="113"/>
      <c r="D41" s="113"/>
      <c r="E41" s="114"/>
      <c r="F41" s="55" t="s">
        <v>88</v>
      </c>
      <c r="G41" s="56">
        <v>61900</v>
      </c>
      <c r="H41" s="56">
        <f t="shared" si="11"/>
        <v>61600</v>
      </c>
      <c r="I41" s="57">
        <f t="shared" si="12"/>
        <v>1138.96</v>
      </c>
      <c r="J41" s="57">
        <v>18.4</v>
      </c>
      <c r="K41" s="55" t="s">
        <v>24</v>
      </c>
      <c r="L41" s="56">
        <v>49900</v>
      </c>
      <c r="M41" s="56">
        <f t="shared" si="13"/>
        <v>49600</v>
      </c>
      <c r="N41" s="57" t="s">
        <v>31</v>
      </c>
      <c r="O41" s="57">
        <v>36.796</v>
      </c>
    </row>
    <row r="42" spans="1:15" s="12" customFormat="1" ht="13.5" customHeight="1">
      <c r="A42" s="62"/>
      <c r="B42" s="54" t="s">
        <v>7</v>
      </c>
      <c r="C42" s="53" t="s">
        <v>68</v>
      </c>
      <c r="D42" s="53" t="s">
        <v>69</v>
      </c>
      <c r="E42" s="95" t="s">
        <v>7</v>
      </c>
      <c r="F42" s="55" t="s">
        <v>89</v>
      </c>
      <c r="G42" s="56">
        <v>61900</v>
      </c>
      <c r="H42" s="56">
        <f t="shared" si="11"/>
        <v>61600</v>
      </c>
      <c r="I42" s="57">
        <f t="shared" si="12"/>
        <v>1138.96</v>
      </c>
      <c r="J42" s="57">
        <v>18.4</v>
      </c>
      <c r="K42" s="55" t="s">
        <v>27</v>
      </c>
      <c r="L42" s="56">
        <v>49900</v>
      </c>
      <c r="M42" s="56">
        <f t="shared" si="13"/>
        <v>49600</v>
      </c>
      <c r="N42" s="57" t="s">
        <v>31</v>
      </c>
      <c r="O42" s="57">
        <v>49.062</v>
      </c>
    </row>
    <row r="43" spans="1:15" s="12" customFormat="1" ht="13.5" customHeight="1">
      <c r="A43" s="63" t="s">
        <v>162</v>
      </c>
      <c r="B43" s="64">
        <v>18.2</v>
      </c>
      <c r="C43" s="65">
        <f>B43-1.5</f>
        <v>16.7</v>
      </c>
      <c r="D43" s="66" t="s">
        <v>31</v>
      </c>
      <c r="E43" s="67">
        <v>0.047</v>
      </c>
      <c r="F43" s="55" t="s">
        <v>133</v>
      </c>
      <c r="G43" s="56">
        <v>61900</v>
      </c>
      <c r="H43" s="56">
        <f>G43-300</f>
        <v>61600</v>
      </c>
      <c r="I43" s="57">
        <f>G43*J43/1000</f>
        <v>1299.9</v>
      </c>
      <c r="J43" s="57">
        <v>21</v>
      </c>
      <c r="K43" s="55" t="s">
        <v>33</v>
      </c>
      <c r="L43" s="56">
        <v>49900</v>
      </c>
      <c r="M43" s="56">
        <f t="shared" si="13"/>
        <v>49600</v>
      </c>
      <c r="N43" s="57" t="s">
        <v>31</v>
      </c>
      <c r="O43" s="57">
        <v>61.328</v>
      </c>
    </row>
    <row r="44" spans="1:15" s="12" customFormat="1" ht="13.5" customHeight="1">
      <c r="A44" s="63" t="s">
        <v>155</v>
      </c>
      <c r="B44" s="64">
        <v>27.7</v>
      </c>
      <c r="C44" s="65">
        <f>B44-2</f>
        <v>25.7</v>
      </c>
      <c r="D44" s="66" t="s">
        <v>31</v>
      </c>
      <c r="E44" s="67">
        <v>0.089</v>
      </c>
      <c r="F44" s="55" t="s">
        <v>90</v>
      </c>
      <c r="G44" s="56">
        <v>82900</v>
      </c>
      <c r="H44" s="56">
        <f>G44-300</f>
        <v>82600</v>
      </c>
      <c r="I44" s="58">
        <f>G44*J44/1000</f>
        <v>1989.6</v>
      </c>
      <c r="J44" s="57">
        <v>24</v>
      </c>
      <c r="K44" s="55" t="s">
        <v>34</v>
      </c>
      <c r="L44" s="56">
        <v>49900</v>
      </c>
      <c r="M44" s="56">
        <f t="shared" si="13"/>
        <v>49600</v>
      </c>
      <c r="N44" s="57" t="s">
        <v>31</v>
      </c>
      <c r="O44" s="57">
        <v>73.593</v>
      </c>
    </row>
    <row r="45" spans="1:15" s="12" customFormat="1" ht="13.5" customHeight="1">
      <c r="A45" s="63" t="s">
        <v>156</v>
      </c>
      <c r="B45" s="64">
        <v>41.3</v>
      </c>
      <c r="C45" s="65">
        <f>B45-1</f>
        <v>40.3</v>
      </c>
      <c r="D45" s="66" t="s">
        <v>31</v>
      </c>
      <c r="E45" s="67">
        <v>0.141</v>
      </c>
      <c r="F45" s="55" t="s">
        <v>91</v>
      </c>
      <c r="G45" s="56">
        <v>82900</v>
      </c>
      <c r="H45" s="56">
        <f t="shared" si="11"/>
        <v>82600</v>
      </c>
      <c r="I45" s="58">
        <f t="shared" si="12"/>
        <v>2636.22</v>
      </c>
      <c r="J45" s="57">
        <v>31.8</v>
      </c>
      <c r="K45" s="112" t="s">
        <v>121</v>
      </c>
      <c r="L45" s="113"/>
      <c r="M45" s="113"/>
      <c r="N45" s="113"/>
      <c r="O45" s="114"/>
    </row>
    <row r="46" spans="1:17" s="12" customFormat="1" ht="13.5" customHeight="1">
      <c r="A46" s="63" t="s">
        <v>157</v>
      </c>
      <c r="B46" s="64">
        <v>62.4</v>
      </c>
      <c r="C46" s="65">
        <f>B46-2</f>
        <v>60.4</v>
      </c>
      <c r="D46" s="66" t="s">
        <v>31</v>
      </c>
      <c r="E46" s="67">
        <v>0.204</v>
      </c>
      <c r="F46" s="55" t="s">
        <v>93</v>
      </c>
      <c r="G46" s="56">
        <v>42500</v>
      </c>
      <c r="H46" s="56">
        <f t="shared" si="11"/>
        <v>42200</v>
      </c>
      <c r="I46" s="58">
        <f t="shared" si="12"/>
        <v>189.975</v>
      </c>
      <c r="J46" s="57">
        <v>4.47</v>
      </c>
      <c r="K46" s="55" t="s">
        <v>24</v>
      </c>
      <c r="L46" s="56">
        <v>44900</v>
      </c>
      <c r="M46" s="56">
        <f aca="true" t="shared" si="14" ref="M46:M59">L46-300</f>
        <v>44600</v>
      </c>
      <c r="N46" s="57" t="s">
        <v>31</v>
      </c>
      <c r="O46" s="57">
        <v>36.796</v>
      </c>
      <c r="Q46" s="33"/>
    </row>
    <row r="47" spans="1:15" s="12" customFormat="1" ht="13.5" customHeight="1">
      <c r="A47" s="112" t="s">
        <v>18</v>
      </c>
      <c r="B47" s="113"/>
      <c r="C47" s="113"/>
      <c r="D47" s="113"/>
      <c r="E47" s="114"/>
      <c r="F47" s="55" t="s">
        <v>105</v>
      </c>
      <c r="G47" s="56">
        <v>42500</v>
      </c>
      <c r="H47" s="56">
        <f t="shared" si="11"/>
        <v>42200</v>
      </c>
      <c r="I47" s="58">
        <f t="shared" si="12"/>
        <v>273.7</v>
      </c>
      <c r="J47" s="57">
        <v>6.44</v>
      </c>
      <c r="K47" s="55" t="s">
        <v>27</v>
      </c>
      <c r="L47" s="56">
        <v>43900</v>
      </c>
      <c r="M47" s="56">
        <f t="shared" si="14"/>
        <v>43600</v>
      </c>
      <c r="N47" s="57" t="s">
        <v>31</v>
      </c>
      <c r="O47" s="57">
        <v>49.062</v>
      </c>
    </row>
    <row r="48" spans="1:15" s="12" customFormat="1" ht="13.5" customHeight="1">
      <c r="A48" s="55" t="s">
        <v>20</v>
      </c>
      <c r="B48" s="56">
        <v>41500</v>
      </c>
      <c r="C48" s="56">
        <f>B48-300</f>
        <v>41200</v>
      </c>
      <c r="D48" s="57">
        <f>B48*E48/1000</f>
        <v>32.5775</v>
      </c>
      <c r="E48" s="67">
        <v>0.785</v>
      </c>
      <c r="F48" s="55" t="s">
        <v>92</v>
      </c>
      <c r="G48" s="56">
        <v>42500</v>
      </c>
      <c r="H48" s="56">
        <f t="shared" si="11"/>
        <v>42200</v>
      </c>
      <c r="I48" s="58">
        <f t="shared" si="12"/>
        <v>370.17500000000007</v>
      </c>
      <c r="J48" s="57">
        <v>8.71</v>
      </c>
      <c r="K48" s="55" t="s">
        <v>34</v>
      </c>
      <c r="L48" s="56">
        <v>43900</v>
      </c>
      <c r="M48" s="56">
        <f t="shared" si="14"/>
        <v>43600</v>
      </c>
      <c r="N48" s="57" t="s">
        <v>31</v>
      </c>
      <c r="O48" s="57">
        <v>73.593</v>
      </c>
    </row>
    <row r="49" spans="1:15" s="12" customFormat="1" ht="13.5" customHeight="1">
      <c r="A49" s="55" t="s">
        <v>22</v>
      </c>
      <c r="B49" s="56">
        <v>41100</v>
      </c>
      <c r="C49" s="56">
        <f>B49-300</f>
        <v>40800</v>
      </c>
      <c r="D49" s="57">
        <f>B49*E49/1000</f>
        <v>46.44299999999999</v>
      </c>
      <c r="E49" s="67">
        <v>1.13</v>
      </c>
      <c r="F49" s="55" t="s">
        <v>134</v>
      </c>
      <c r="G49" s="56">
        <v>44900</v>
      </c>
      <c r="H49" s="56">
        <f t="shared" si="11"/>
        <v>44600</v>
      </c>
      <c r="I49" s="58">
        <f t="shared" si="12"/>
        <v>426.101</v>
      </c>
      <c r="J49" s="57">
        <v>9.49</v>
      </c>
      <c r="K49" s="55" t="s">
        <v>35</v>
      </c>
      <c r="L49" s="56">
        <v>43900</v>
      </c>
      <c r="M49" s="56">
        <f t="shared" si="14"/>
        <v>43600</v>
      </c>
      <c r="N49" s="57" t="s">
        <v>31</v>
      </c>
      <c r="O49" s="57">
        <v>282.6</v>
      </c>
    </row>
    <row r="50" spans="1:15" s="12" customFormat="1" ht="13.5" customHeight="1">
      <c r="A50" s="55" t="s">
        <v>23</v>
      </c>
      <c r="B50" s="56">
        <v>41500</v>
      </c>
      <c r="C50" s="56">
        <f>B50-300</f>
        <v>41200</v>
      </c>
      <c r="D50" s="57">
        <f>B50*E50/1000</f>
        <v>63.91</v>
      </c>
      <c r="E50" s="67">
        <v>1.54</v>
      </c>
      <c r="F50" s="55" t="s">
        <v>106</v>
      </c>
      <c r="G50" s="56">
        <v>42900</v>
      </c>
      <c r="H50" s="56">
        <f t="shared" si="11"/>
        <v>42600</v>
      </c>
      <c r="I50" s="58">
        <f t="shared" si="12"/>
        <v>330.33</v>
      </c>
      <c r="J50" s="57">
        <v>7.7</v>
      </c>
      <c r="K50" s="55" t="s">
        <v>36</v>
      </c>
      <c r="L50" s="56">
        <v>43900</v>
      </c>
      <c r="M50" s="56">
        <f t="shared" si="14"/>
        <v>43600</v>
      </c>
      <c r="N50" s="57" t="s">
        <v>31</v>
      </c>
      <c r="O50" s="57">
        <v>353.25</v>
      </c>
    </row>
    <row r="51" spans="1:18" s="12" customFormat="1" ht="13.5" customHeight="1">
      <c r="A51" s="55" t="s">
        <v>26</v>
      </c>
      <c r="B51" s="56">
        <v>41500</v>
      </c>
      <c r="C51" s="56">
        <f>B51-300</f>
        <v>41200</v>
      </c>
      <c r="D51" s="57">
        <f>B51*E51/1000</f>
        <v>83.41499999999999</v>
      </c>
      <c r="E51" s="67">
        <v>2.01</v>
      </c>
      <c r="F51" s="55" t="s">
        <v>135</v>
      </c>
      <c r="G51" s="56">
        <v>42900</v>
      </c>
      <c r="H51" s="56">
        <f t="shared" si="11"/>
        <v>42600</v>
      </c>
      <c r="I51" s="57">
        <f t="shared" si="12"/>
        <v>763.191</v>
      </c>
      <c r="J51" s="57">
        <v>17.79</v>
      </c>
      <c r="K51" s="55" t="s">
        <v>37</v>
      </c>
      <c r="L51" s="56">
        <v>44900</v>
      </c>
      <c r="M51" s="56">
        <f t="shared" si="14"/>
        <v>44600</v>
      </c>
      <c r="N51" s="57" t="s">
        <v>31</v>
      </c>
      <c r="O51" s="57">
        <v>423.9</v>
      </c>
      <c r="P51" s="31"/>
      <c r="Q51" s="32"/>
      <c r="R51" s="36"/>
    </row>
    <row r="52" spans="1:18" s="12" customFormat="1" ht="13.5" customHeight="1">
      <c r="A52" s="55" t="s">
        <v>29</v>
      </c>
      <c r="B52" s="56">
        <v>41500</v>
      </c>
      <c r="C52" s="56">
        <f>B52-300</f>
        <v>41200</v>
      </c>
      <c r="D52" s="57">
        <f>B52*E52/1000</f>
        <v>130.31</v>
      </c>
      <c r="E52" s="67">
        <v>3.14</v>
      </c>
      <c r="F52" s="112" t="s">
        <v>32</v>
      </c>
      <c r="G52" s="113"/>
      <c r="H52" s="113"/>
      <c r="I52" s="113"/>
      <c r="J52" s="114"/>
      <c r="K52" s="55" t="s">
        <v>38</v>
      </c>
      <c r="L52" s="56">
        <v>44900</v>
      </c>
      <c r="M52" s="56">
        <f t="shared" si="14"/>
        <v>44600</v>
      </c>
      <c r="N52" s="57" t="s">
        <v>31</v>
      </c>
      <c r="O52" s="57">
        <v>565.2</v>
      </c>
      <c r="P52" s="31"/>
      <c r="Q52" s="32"/>
      <c r="R52" s="36"/>
    </row>
    <row r="53" spans="1:18" s="12" customFormat="1" ht="13.5" customHeight="1">
      <c r="A53" s="112" t="s">
        <v>56</v>
      </c>
      <c r="B53" s="113"/>
      <c r="C53" s="113"/>
      <c r="D53" s="113"/>
      <c r="E53" s="114"/>
      <c r="F53" s="55" t="s">
        <v>116</v>
      </c>
      <c r="G53" s="56">
        <v>42900</v>
      </c>
      <c r="H53" s="56">
        <f aca="true" t="shared" si="15" ref="H53:H64">G53-300</f>
        <v>42600</v>
      </c>
      <c r="I53" s="57">
        <f aca="true" t="shared" si="16" ref="I53:I61">G53*J53/1000</f>
        <v>62.634</v>
      </c>
      <c r="J53" s="58">
        <v>1.46</v>
      </c>
      <c r="K53" s="55" t="s">
        <v>39</v>
      </c>
      <c r="L53" s="56">
        <v>43900</v>
      </c>
      <c r="M53" s="56">
        <f t="shared" si="14"/>
        <v>43600</v>
      </c>
      <c r="N53" s="57" t="s">
        <v>31</v>
      </c>
      <c r="O53" s="57">
        <v>706.5</v>
      </c>
      <c r="P53" s="31"/>
      <c r="Q53" s="38"/>
      <c r="R53" s="36"/>
    </row>
    <row r="54" spans="1:18" s="12" customFormat="1" ht="13.5" customHeight="1">
      <c r="A54" s="55" t="s">
        <v>49</v>
      </c>
      <c r="B54" s="56">
        <v>39500</v>
      </c>
      <c r="C54" s="56">
        <f>B54-E54</f>
        <v>39499.948</v>
      </c>
      <c r="D54" s="57">
        <f>B54*E54/1000</f>
        <v>2.054</v>
      </c>
      <c r="E54" s="67">
        <v>0.052</v>
      </c>
      <c r="F54" s="55" t="s">
        <v>117</v>
      </c>
      <c r="G54" s="56">
        <v>42900</v>
      </c>
      <c r="H54" s="56">
        <f t="shared" si="15"/>
        <v>42600</v>
      </c>
      <c r="I54" s="57">
        <f t="shared" si="16"/>
        <v>81.939</v>
      </c>
      <c r="J54" s="57">
        <v>1.91</v>
      </c>
      <c r="K54" s="55" t="s">
        <v>40</v>
      </c>
      <c r="L54" s="56">
        <v>44900</v>
      </c>
      <c r="M54" s="56">
        <f t="shared" si="14"/>
        <v>44600</v>
      </c>
      <c r="N54" s="57" t="s">
        <v>31</v>
      </c>
      <c r="O54" s="57">
        <v>847.8</v>
      </c>
      <c r="P54" s="31"/>
      <c r="Q54" s="38"/>
      <c r="R54" s="36"/>
    </row>
    <row r="55" spans="1:18" s="12" customFormat="1" ht="13.5" customHeight="1">
      <c r="A55" s="55" t="s">
        <v>80</v>
      </c>
      <c r="B55" s="56">
        <v>39500</v>
      </c>
      <c r="C55" s="56">
        <f>B55-300</f>
        <v>39200</v>
      </c>
      <c r="D55" s="57">
        <f>B55*E55/1000</f>
        <v>3.634</v>
      </c>
      <c r="E55" s="67">
        <v>0.092</v>
      </c>
      <c r="F55" s="55" t="s">
        <v>94</v>
      </c>
      <c r="G55" s="56">
        <v>40900</v>
      </c>
      <c r="H55" s="56">
        <f>G55-300</f>
        <v>40600</v>
      </c>
      <c r="I55" s="57">
        <f t="shared" si="16"/>
        <v>98.978</v>
      </c>
      <c r="J55" s="57">
        <v>2.42</v>
      </c>
      <c r="K55" s="55" t="s">
        <v>104</v>
      </c>
      <c r="L55" s="56">
        <v>43900</v>
      </c>
      <c r="M55" s="56">
        <f t="shared" si="14"/>
        <v>43600</v>
      </c>
      <c r="N55" s="57" t="s">
        <v>31</v>
      </c>
      <c r="O55" s="57">
        <v>989.1</v>
      </c>
      <c r="P55" s="31"/>
      <c r="Q55" s="38"/>
      <c r="R55" s="36"/>
    </row>
    <row r="56" spans="1:18" s="12" customFormat="1" ht="13.5" customHeight="1">
      <c r="A56" s="55" t="s">
        <v>81</v>
      </c>
      <c r="B56" s="56">
        <v>39500</v>
      </c>
      <c r="C56" s="56">
        <f>B56-300</f>
        <v>39200</v>
      </c>
      <c r="D56" s="57">
        <f>B56*E56/1000</f>
        <v>5.688</v>
      </c>
      <c r="E56" s="67">
        <v>0.144</v>
      </c>
      <c r="F56" s="55" t="s">
        <v>95</v>
      </c>
      <c r="G56" s="56">
        <v>39900</v>
      </c>
      <c r="H56" s="56">
        <f>G56-300</f>
        <v>39600</v>
      </c>
      <c r="I56" s="57">
        <f t="shared" si="16"/>
        <v>150.423</v>
      </c>
      <c r="J56" s="57">
        <v>3.77</v>
      </c>
      <c r="K56" s="55" t="s">
        <v>99</v>
      </c>
      <c r="L56" s="56">
        <v>43900</v>
      </c>
      <c r="M56" s="56">
        <f t="shared" si="14"/>
        <v>43600</v>
      </c>
      <c r="N56" s="57" t="s">
        <v>31</v>
      </c>
      <c r="O56" s="57">
        <v>2355</v>
      </c>
      <c r="P56" s="31"/>
      <c r="Q56" s="38"/>
      <c r="R56" s="36"/>
    </row>
    <row r="57" spans="1:18" s="12" customFormat="1" ht="13.5" customHeight="1">
      <c r="A57" s="112" t="s">
        <v>55</v>
      </c>
      <c r="B57" s="113"/>
      <c r="C57" s="113"/>
      <c r="D57" s="113"/>
      <c r="E57" s="114"/>
      <c r="F57" s="55" t="s">
        <v>118</v>
      </c>
      <c r="G57" s="56">
        <v>39900</v>
      </c>
      <c r="H57" s="56">
        <f>G57-300</f>
        <v>39600</v>
      </c>
      <c r="I57" s="57">
        <f t="shared" si="16"/>
        <v>191.91899999999998</v>
      </c>
      <c r="J57" s="57">
        <v>4.81</v>
      </c>
      <c r="K57" s="55" t="s">
        <v>100</v>
      </c>
      <c r="L57" s="56">
        <v>43900</v>
      </c>
      <c r="M57" s="56">
        <f t="shared" si="14"/>
        <v>43600</v>
      </c>
      <c r="N57" s="57" t="s">
        <v>31</v>
      </c>
      <c r="O57" s="57">
        <v>2826</v>
      </c>
      <c r="P57" s="31"/>
      <c r="Q57" s="38"/>
      <c r="R57" s="36"/>
    </row>
    <row r="58" spans="1:18" s="12" customFormat="1" ht="13.5" customHeight="1">
      <c r="A58" s="63" t="s">
        <v>65</v>
      </c>
      <c r="B58" s="68">
        <v>52000</v>
      </c>
      <c r="C58" s="68">
        <v>61700</v>
      </c>
      <c r="D58" s="69">
        <v>1369.5</v>
      </c>
      <c r="E58" s="67">
        <v>24.9</v>
      </c>
      <c r="F58" s="55" t="s">
        <v>131</v>
      </c>
      <c r="G58" s="56">
        <v>39900</v>
      </c>
      <c r="H58" s="56">
        <f t="shared" si="15"/>
        <v>39600</v>
      </c>
      <c r="I58" s="57">
        <f t="shared" si="16"/>
        <v>228.228</v>
      </c>
      <c r="J58" s="57">
        <v>5.72</v>
      </c>
      <c r="K58" s="55" t="s">
        <v>101</v>
      </c>
      <c r="L58" s="56">
        <v>43900</v>
      </c>
      <c r="M58" s="56">
        <f t="shared" si="14"/>
        <v>43600</v>
      </c>
      <c r="N58" s="57" t="s">
        <v>31</v>
      </c>
      <c r="O58" s="57">
        <v>3768</v>
      </c>
      <c r="P58" s="31"/>
      <c r="Q58" s="38"/>
      <c r="R58" s="36"/>
    </row>
    <row r="59" spans="1:18" s="12" customFormat="1" ht="13.5" customHeight="1">
      <c r="A59" s="63" t="s">
        <v>66</v>
      </c>
      <c r="B59" s="68">
        <v>40000</v>
      </c>
      <c r="C59" s="68">
        <v>41700</v>
      </c>
      <c r="D59" s="69">
        <v>1875.3</v>
      </c>
      <c r="E59" s="67">
        <v>44.653</v>
      </c>
      <c r="F59" s="55" t="s">
        <v>96</v>
      </c>
      <c r="G59" s="56">
        <v>40900</v>
      </c>
      <c r="H59" s="56">
        <f t="shared" si="15"/>
        <v>40600</v>
      </c>
      <c r="I59" s="57">
        <f t="shared" si="16"/>
        <v>281.801</v>
      </c>
      <c r="J59" s="57">
        <v>6.89</v>
      </c>
      <c r="K59" s="55" t="s">
        <v>102</v>
      </c>
      <c r="L59" s="56">
        <v>43900</v>
      </c>
      <c r="M59" s="56">
        <f t="shared" si="14"/>
        <v>43600</v>
      </c>
      <c r="N59" s="57" t="s">
        <v>31</v>
      </c>
      <c r="O59" s="57">
        <v>4710</v>
      </c>
      <c r="P59" s="31"/>
      <c r="Q59" s="38"/>
      <c r="R59" s="36"/>
    </row>
    <row r="60" spans="1:18" s="12" customFormat="1" ht="13.5" customHeight="1" thickBot="1">
      <c r="A60" s="63" t="s">
        <v>67</v>
      </c>
      <c r="B60" s="70">
        <v>45000</v>
      </c>
      <c r="C60" s="70">
        <v>35700</v>
      </c>
      <c r="D60" s="71">
        <v>2329.92</v>
      </c>
      <c r="E60" s="67">
        <v>64.72</v>
      </c>
      <c r="F60" s="55" t="s">
        <v>119</v>
      </c>
      <c r="G60" s="56">
        <v>42500</v>
      </c>
      <c r="H60" s="56">
        <f t="shared" si="15"/>
        <v>42200</v>
      </c>
      <c r="I60" s="57">
        <f t="shared" si="16"/>
        <v>354.025</v>
      </c>
      <c r="J60" s="57">
        <v>8.33</v>
      </c>
      <c r="K60" s="112" t="s">
        <v>54</v>
      </c>
      <c r="L60" s="113"/>
      <c r="M60" s="113"/>
      <c r="N60" s="113"/>
      <c r="O60" s="114"/>
      <c r="P60" s="31"/>
      <c r="Q60" s="38"/>
      <c r="R60" s="36"/>
    </row>
    <row r="61" spans="1:18" s="12" customFormat="1" ht="13.5" customHeight="1">
      <c r="A61" s="123" t="s">
        <v>124</v>
      </c>
      <c r="B61" s="124"/>
      <c r="C61" s="124"/>
      <c r="D61" s="124"/>
      <c r="E61" s="125"/>
      <c r="F61" s="55" t="s">
        <v>120</v>
      </c>
      <c r="G61" s="56">
        <v>40900</v>
      </c>
      <c r="H61" s="56">
        <f t="shared" si="15"/>
        <v>40600</v>
      </c>
      <c r="I61" s="57">
        <f t="shared" si="16"/>
        <v>394.276</v>
      </c>
      <c r="J61" s="57">
        <v>9.64</v>
      </c>
      <c r="K61" s="55" t="s">
        <v>98</v>
      </c>
      <c r="L61" s="56">
        <v>45900</v>
      </c>
      <c r="M61" s="56">
        <f>L61-300</f>
        <v>45600</v>
      </c>
      <c r="N61" s="57" t="s">
        <v>31</v>
      </c>
      <c r="O61" s="57">
        <v>217.8</v>
      </c>
      <c r="P61" s="31"/>
      <c r="Q61" s="38"/>
      <c r="R61" s="36"/>
    </row>
    <row r="62" spans="1:18" s="12" customFormat="1" ht="13.5" customHeight="1">
      <c r="A62" s="55" t="s">
        <v>159</v>
      </c>
      <c r="B62" s="56">
        <v>57900</v>
      </c>
      <c r="C62" s="56">
        <f>B62-300</f>
        <v>57600</v>
      </c>
      <c r="D62" s="57">
        <f>B62*E62/1000</f>
        <v>547.734</v>
      </c>
      <c r="E62" s="67">
        <v>9.46</v>
      </c>
      <c r="F62" s="55" t="s">
        <v>164</v>
      </c>
      <c r="G62" s="56">
        <v>41900</v>
      </c>
      <c r="H62" s="56">
        <f t="shared" si="15"/>
        <v>41600</v>
      </c>
      <c r="I62" s="57">
        <f>G62*J62/1000</f>
        <v>452.10099999999994</v>
      </c>
      <c r="J62" s="57">
        <v>10.79</v>
      </c>
      <c r="K62" s="55" t="s">
        <v>103</v>
      </c>
      <c r="L62" s="56">
        <v>45900</v>
      </c>
      <c r="M62" s="56">
        <f>L62-300</f>
        <v>45600</v>
      </c>
      <c r="N62" s="57" t="s">
        <v>31</v>
      </c>
      <c r="O62" s="57">
        <v>301.5</v>
      </c>
      <c r="P62" s="31"/>
      <c r="Q62" s="38"/>
      <c r="R62" s="36"/>
    </row>
    <row r="63" spans="1:17" s="12" customFormat="1" ht="13.5" customHeight="1">
      <c r="A63" s="72" t="s">
        <v>160</v>
      </c>
      <c r="B63" s="56">
        <v>57900</v>
      </c>
      <c r="C63" s="56">
        <f>B63-300</f>
        <v>57600</v>
      </c>
      <c r="D63" s="57">
        <f>B63*E63/1000</f>
        <v>665.85</v>
      </c>
      <c r="E63" s="67">
        <v>11.5</v>
      </c>
      <c r="F63" s="55" t="s">
        <v>97</v>
      </c>
      <c r="G63" s="56">
        <v>42500</v>
      </c>
      <c r="H63" s="56">
        <f t="shared" si="15"/>
        <v>42200</v>
      </c>
      <c r="I63" s="57">
        <f>G63*J63/1000</f>
        <v>657.05</v>
      </c>
      <c r="J63" s="57">
        <v>15.46</v>
      </c>
      <c r="K63" s="55" t="s">
        <v>114</v>
      </c>
      <c r="L63" s="56">
        <v>45900</v>
      </c>
      <c r="M63" s="56">
        <f>L63-300</f>
        <v>45600</v>
      </c>
      <c r="N63" s="57" t="s">
        <v>31</v>
      </c>
      <c r="O63" s="57">
        <v>376.2</v>
      </c>
      <c r="P63" s="31"/>
      <c r="Q63" s="38"/>
    </row>
    <row r="64" spans="1:17" s="12" customFormat="1" ht="13.5" customHeight="1">
      <c r="A64" s="55" t="s">
        <v>107</v>
      </c>
      <c r="B64" s="56">
        <v>53900</v>
      </c>
      <c r="C64" s="56">
        <f>B64-300</f>
        <v>53600</v>
      </c>
      <c r="D64" s="57">
        <f>B64*E64/1000</f>
        <v>738.43</v>
      </c>
      <c r="E64" s="67">
        <v>13.7</v>
      </c>
      <c r="F64" s="55" t="s">
        <v>132</v>
      </c>
      <c r="G64" s="56">
        <v>61900</v>
      </c>
      <c r="H64" s="56">
        <f t="shared" si="15"/>
        <v>61600</v>
      </c>
      <c r="I64" s="57">
        <f>G64*J64/1000</f>
        <v>1201.479</v>
      </c>
      <c r="J64" s="57">
        <v>19.41</v>
      </c>
      <c r="K64" s="55" t="s">
        <v>115</v>
      </c>
      <c r="L64" s="56">
        <v>45900</v>
      </c>
      <c r="M64" s="56">
        <f>L64-300</f>
        <v>45600</v>
      </c>
      <c r="N64" s="57" t="s">
        <v>31</v>
      </c>
      <c r="O64" s="57">
        <v>436.5</v>
      </c>
      <c r="P64" s="31"/>
      <c r="Q64" s="38"/>
    </row>
    <row r="65" spans="1:15" s="12" customFormat="1" ht="13.5" customHeight="1">
      <c r="A65" s="73"/>
      <c r="B65" s="73"/>
      <c r="C65" s="73"/>
      <c r="D65" s="73"/>
      <c r="E65" s="97"/>
      <c r="F65" s="73"/>
      <c r="G65" s="73"/>
      <c r="H65" s="73"/>
      <c r="I65" s="73"/>
      <c r="J65" s="73"/>
      <c r="K65" s="73"/>
      <c r="L65" s="73"/>
      <c r="M65" s="73"/>
      <c r="N65" s="73"/>
      <c r="O65" s="73"/>
    </row>
    <row r="66" spans="1:15" s="12" customFormat="1" ht="18" customHeight="1">
      <c r="A66" s="74" t="s">
        <v>62</v>
      </c>
      <c r="B66" s="74"/>
      <c r="C66" s="74"/>
      <c r="D66" s="74"/>
      <c r="E66" s="98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pans="1:15" s="12" customFormat="1" ht="11.25" customHeight="1">
      <c r="A67" s="74"/>
      <c r="B67" s="74"/>
      <c r="C67" s="74"/>
      <c r="D67" s="74"/>
      <c r="E67" s="98"/>
      <c r="F67" s="74"/>
      <c r="G67" s="74"/>
      <c r="H67" s="74"/>
      <c r="I67" s="74"/>
      <c r="J67" s="74"/>
      <c r="K67" s="74"/>
      <c r="L67" s="74"/>
      <c r="M67" s="74"/>
      <c r="N67" s="74"/>
      <c r="O67" s="74"/>
    </row>
    <row r="68" spans="1:15" s="12" customFormat="1" ht="15.75">
      <c r="A68" s="74" t="s">
        <v>59</v>
      </c>
      <c r="B68" s="74"/>
      <c r="C68" s="74"/>
      <c r="D68" s="74"/>
      <c r="E68" s="98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pans="1:31" ht="15.75">
      <c r="A69" s="74" t="s">
        <v>60</v>
      </c>
      <c r="B69" s="74"/>
      <c r="C69" s="74"/>
      <c r="D69" s="74"/>
      <c r="E69" s="98"/>
      <c r="F69" s="74"/>
      <c r="G69" s="74"/>
      <c r="H69" s="74"/>
      <c r="I69" s="74"/>
      <c r="J69" s="74"/>
      <c r="K69" s="74"/>
      <c r="L69" s="74"/>
      <c r="M69" s="74"/>
      <c r="N69" s="74"/>
      <c r="O69" s="74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ht="15.75">
      <c r="A70" s="74" t="s">
        <v>61</v>
      </c>
      <c r="B70" s="74"/>
      <c r="C70" s="74"/>
      <c r="D70" s="74"/>
      <c r="E70" s="98"/>
      <c r="F70" s="74"/>
      <c r="G70" s="74"/>
      <c r="H70" s="74"/>
      <c r="I70" s="74"/>
      <c r="J70" s="74"/>
      <c r="K70" s="74"/>
      <c r="L70" s="74"/>
      <c r="M70" s="74"/>
      <c r="N70" s="74"/>
      <c r="O70" s="74"/>
      <c r="S70" s="15"/>
      <c r="T70" s="15"/>
      <c r="U70" s="15"/>
      <c r="V70" s="14"/>
      <c r="W70" s="15"/>
      <c r="X70" s="14"/>
      <c r="Y70" s="13"/>
      <c r="Z70" s="13"/>
      <c r="AA70" s="1"/>
      <c r="AB70" s="13"/>
      <c r="AC70" s="13"/>
      <c r="AD70" s="13"/>
      <c r="AE70" s="13"/>
    </row>
    <row r="71" spans="1:31" ht="15.75">
      <c r="A71" s="74" t="s">
        <v>50</v>
      </c>
      <c r="B71" s="74"/>
      <c r="C71" s="74"/>
      <c r="D71" s="74"/>
      <c r="E71" s="98"/>
      <c r="F71" s="74"/>
      <c r="G71" s="74"/>
      <c r="H71" s="74"/>
      <c r="I71" s="74"/>
      <c r="J71" s="74"/>
      <c r="K71" s="74"/>
      <c r="L71" s="74"/>
      <c r="M71" s="74"/>
      <c r="N71" s="74"/>
      <c r="O71" s="74"/>
      <c r="S71" s="15"/>
      <c r="T71" s="15"/>
      <c r="U71" s="15"/>
      <c r="V71" s="14"/>
      <c r="W71" s="15"/>
      <c r="X71" s="14"/>
      <c r="Y71" s="13"/>
      <c r="Z71" s="13"/>
      <c r="AA71" s="1"/>
      <c r="AB71" s="13"/>
      <c r="AC71" s="13"/>
      <c r="AD71" s="13"/>
      <c r="AE71" s="13"/>
    </row>
    <row r="72" spans="1:31" s="16" customFormat="1" ht="15.75">
      <c r="A72" s="121" t="s">
        <v>63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S72" s="1"/>
      <c r="T72" s="1"/>
      <c r="U72" s="1"/>
      <c r="V72" s="1"/>
      <c r="W72" s="1"/>
      <c r="X72" s="15"/>
      <c r="Y72" s="13"/>
      <c r="Z72" s="13"/>
      <c r="AA72" s="1"/>
      <c r="AB72" s="13"/>
      <c r="AC72" s="13"/>
      <c r="AD72" s="13"/>
      <c r="AE72" s="13"/>
    </row>
    <row r="73" spans="1:31" s="16" customFormat="1" ht="12.75" customHeight="1">
      <c r="A73" s="85" t="s">
        <v>41</v>
      </c>
      <c r="B73" s="85"/>
      <c r="C73" s="85"/>
      <c r="D73" s="85"/>
      <c r="E73" s="99"/>
      <c r="F73" s="85"/>
      <c r="G73" s="85"/>
      <c r="H73" s="85"/>
      <c r="I73" s="85"/>
      <c r="J73" s="85"/>
      <c r="K73" s="86"/>
      <c r="L73" s="85"/>
      <c r="M73" s="85"/>
      <c r="N73" s="85"/>
      <c r="O73" s="85"/>
      <c r="S73" s="17"/>
      <c r="T73" s="17"/>
      <c r="U73" s="17"/>
      <c r="V73" s="1"/>
      <c r="W73" s="17"/>
      <c r="X73" s="14"/>
      <c r="Y73" s="13"/>
      <c r="Z73" s="13"/>
      <c r="AA73" s="1"/>
      <c r="AB73" s="13"/>
      <c r="AC73" s="13"/>
      <c r="AD73" s="13"/>
      <c r="AE73" s="13"/>
    </row>
    <row r="74" spans="1:31" ht="39.75" customHeight="1">
      <c r="A74" s="85"/>
      <c r="B74" s="85"/>
      <c r="C74" s="85"/>
      <c r="D74" s="85"/>
      <c r="E74" s="99"/>
      <c r="F74" s="85"/>
      <c r="G74" s="85"/>
      <c r="H74" s="85"/>
      <c r="I74" s="85"/>
      <c r="J74" s="85"/>
      <c r="K74" s="85"/>
      <c r="L74" s="86"/>
      <c r="M74" s="85"/>
      <c r="N74" s="85"/>
      <c r="O74" s="85"/>
      <c r="Q74" s="38"/>
      <c r="R74" s="12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</row>
    <row r="75" spans="1:31" ht="21.75" customHeight="1">
      <c r="A75" s="2"/>
      <c r="B75" s="75"/>
      <c r="C75" s="75"/>
      <c r="D75" s="75"/>
      <c r="E75" s="100"/>
      <c r="F75" s="75"/>
      <c r="G75" s="120"/>
      <c r="H75" s="120"/>
      <c r="I75" s="120"/>
      <c r="J75" s="120"/>
      <c r="K75" s="122"/>
      <c r="L75" s="122"/>
      <c r="M75" s="122"/>
      <c r="N75" s="122"/>
      <c r="O75" s="122"/>
      <c r="P75" s="37"/>
      <c r="Q75" s="39"/>
      <c r="S75" s="1"/>
      <c r="T75" s="1"/>
      <c r="U75" s="1"/>
      <c r="V75" s="1"/>
      <c r="W75" s="13"/>
      <c r="X75" s="13"/>
      <c r="Y75" s="13"/>
      <c r="Z75" s="13"/>
      <c r="AA75" s="14"/>
      <c r="AB75" s="13"/>
      <c r="AC75" s="13"/>
      <c r="AD75" s="13"/>
      <c r="AE75" s="13"/>
    </row>
    <row r="76" spans="1:31" ht="16.5" customHeight="1">
      <c r="A76" s="75"/>
      <c r="B76" s="75"/>
      <c r="C76" s="75"/>
      <c r="D76" s="75"/>
      <c r="E76" s="100"/>
      <c r="F76" s="75"/>
      <c r="G76" s="120" t="s">
        <v>57</v>
      </c>
      <c r="H76" s="120"/>
      <c r="I76" s="120"/>
      <c r="J76" s="120"/>
      <c r="K76" s="131"/>
      <c r="L76" s="132"/>
      <c r="M76" s="132"/>
      <c r="N76" s="132"/>
      <c r="O76" s="132"/>
      <c r="P76" s="29"/>
      <c r="Q76" s="127"/>
      <c r="R76" s="127"/>
      <c r="S76" s="127"/>
      <c r="T76" s="127"/>
      <c r="U76" s="127"/>
      <c r="V76" s="127"/>
      <c r="W76" s="13"/>
      <c r="X76" s="1"/>
      <c r="AA76" s="14"/>
      <c r="AC76" s="18"/>
      <c r="AD76" s="3"/>
      <c r="AE76" s="3"/>
    </row>
    <row r="77" spans="1:31" ht="23.25" customHeight="1">
      <c r="A77" s="76" t="s">
        <v>42</v>
      </c>
      <c r="B77" s="76"/>
      <c r="C77" s="76"/>
      <c r="D77" s="76"/>
      <c r="E77" s="101"/>
      <c r="F77" s="76"/>
      <c r="G77" s="128" t="s">
        <v>58</v>
      </c>
      <c r="H77" s="128"/>
      <c r="I77" s="128"/>
      <c r="J77" s="128"/>
      <c r="K77" s="129" t="s">
        <v>169</v>
      </c>
      <c r="L77" s="130"/>
      <c r="M77" s="130"/>
      <c r="N77" s="130"/>
      <c r="O77" s="130"/>
      <c r="P77" s="28"/>
      <c r="S77" s="1"/>
      <c r="T77" s="17"/>
      <c r="U77" s="17"/>
      <c r="V77" s="1"/>
      <c r="W77" s="13"/>
      <c r="X77" s="15"/>
      <c r="Y77" s="15"/>
      <c r="Z77" s="15"/>
      <c r="AA77" s="14"/>
      <c r="AC77" s="18"/>
      <c r="AD77" s="3"/>
      <c r="AE77" s="3"/>
    </row>
    <row r="78" spans="1:31" ht="12.75" customHeight="1">
      <c r="A78" s="77" t="s">
        <v>137</v>
      </c>
      <c r="B78" s="77"/>
      <c r="C78" s="77"/>
      <c r="D78" s="77"/>
      <c r="E78" s="102"/>
      <c r="F78" s="77"/>
      <c r="G78" s="77"/>
      <c r="H78" s="78"/>
      <c r="I78" s="78"/>
      <c r="J78" s="78"/>
      <c r="K78" s="78"/>
      <c r="L78" s="78"/>
      <c r="M78" s="78"/>
      <c r="N78" s="78"/>
      <c r="O78" s="78"/>
      <c r="P78" s="19"/>
      <c r="S78" s="17"/>
      <c r="T78" s="17"/>
      <c r="U78" s="17"/>
      <c r="V78" s="1"/>
      <c r="W78" s="13"/>
      <c r="X78" s="15"/>
      <c r="Y78" s="15"/>
      <c r="Z78" s="15"/>
      <c r="AA78" s="14"/>
      <c r="AC78" s="18"/>
      <c r="AD78" s="3"/>
      <c r="AE78" s="3"/>
    </row>
    <row r="79" spans="1:31" ht="16.5" customHeight="1">
      <c r="A79" s="41"/>
      <c r="B79" s="41"/>
      <c r="C79" s="41"/>
      <c r="D79" s="41"/>
      <c r="E79" s="103"/>
      <c r="F79" s="41"/>
      <c r="G79" s="41"/>
      <c r="H79" s="41"/>
      <c r="I79" s="41"/>
      <c r="J79" s="41"/>
      <c r="K79" s="41"/>
      <c r="L79" s="41"/>
      <c r="M79" s="41"/>
      <c r="N79" s="41"/>
      <c r="O79" s="41"/>
      <c r="Q79" s="126"/>
      <c r="R79" s="126"/>
      <c r="S79" s="126"/>
      <c r="T79" s="126"/>
      <c r="U79" s="126"/>
      <c r="V79" s="126"/>
      <c r="W79" s="13"/>
      <c r="AA79" s="14"/>
      <c r="AC79" s="18"/>
      <c r="AD79" s="3"/>
      <c r="AE79" s="3"/>
    </row>
    <row r="80" spans="1:31" ht="15.75" customHeight="1">
      <c r="A80" s="41"/>
      <c r="B80" s="41"/>
      <c r="C80" s="41"/>
      <c r="D80" s="41"/>
      <c r="E80" s="103"/>
      <c r="F80" s="41"/>
      <c r="G80" s="41"/>
      <c r="H80" s="41"/>
      <c r="I80" s="41"/>
      <c r="J80" s="41"/>
      <c r="K80" s="41"/>
      <c r="L80" s="41"/>
      <c r="M80" s="41"/>
      <c r="N80" s="41"/>
      <c r="O80" s="41"/>
      <c r="Q80" s="22"/>
      <c r="R80" s="22"/>
      <c r="S80" s="20"/>
      <c r="T80" s="21"/>
      <c r="U80" s="21"/>
      <c r="V80" s="20"/>
      <c r="W80" s="22"/>
      <c r="AA80" s="126"/>
      <c r="AB80" s="126"/>
      <c r="AC80" s="126"/>
      <c r="AD80" s="126"/>
      <c r="AE80" s="126"/>
    </row>
    <row r="81" spans="1:31" ht="14.25" customHeight="1">
      <c r="A81" s="2"/>
      <c r="F81" s="2"/>
      <c r="K81" s="2"/>
      <c r="Q81" s="126"/>
      <c r="R81" s="126"/>
      <c r="S81" s="126"/>
      <c r="T81" s="126"/>
      <c r="U81" s="126"/>
      <c r="V81" s="126"/>
      <c r="W81" s="13"/>
      <c r="X81" s="13"/>
      <c r="AA81" s="126"/>
      <c r="AB81" s="126"/>
      <c r="AC81" s="126"/>
      <c r="AD81" s="126"/>
      <c r="AE81" s="126"/>
    </row>
    <row r="85" spans="2:15" ht="12.75" customHeight="1">
      <c r="B85" s="23"/>
      <c r="C85" s="23"/>
      <c r="D85" s="23"/>
      <c r="E85" s="105"/>
      <c r="F85" s="24"/>
      <c r="G85" s="23"/>
      <c r="K85" s="25"/>
      <c r="L85" s="12"/>
      <c r="M85" s="26"/>
      <c r="N85" s="27"/>
      <c r="O85" s="27"/>
    </row>
  </sheetData>
  <sheetProtection/>
  <mergeCells count="40">
    <mergeCell ref="AA80:AE81"/>
    <mergeCell ref="Q81:V81"/>
    <mergeCell ref="Q76:V76"/>
    <mergeCell ref="G77:J77"/>
    <mergeCell ref="Q79:V79"/>
    <mergeCell ref="F52:J52"/>
    <mergeCell ref="K77:O77"/>
    <mergeCell ref="G76:J76"/>
    <mergeCell ref="K76:O76"/>
    <mergeCell ref="K60:O60"/>
    <mergeCell ref="K30:O30"/>
    <mergeCell ref="K37:O37"/>
    <mergeCell ref="K45:O45"/>
    <mergeCell ref="A53:E53"/>
    <mergeCell ref="G75:J75"/>
    <mergeCell ref="N25:O25"/>
    <mergeCell ref="F32:J32"/>
    <mergeCell ref="A72:O72"/>
    <mergeCell ref="K75:O75"/>
    <mergeCell ref="A61:E61"/>
    <mergeCell ref="G11:I11"/>
    <mergeCell ref="L11:N11"/>
    <mergeCell ref="K26:O26"/>
    <mergeCell ref="K20:O20"/>
    <mergeCell ref="K21:O21"/>
    <mergeCell ref="N22:O22"/>
    <mergeCell ref="N23:O23"/>
    <mergeCell ref="N24:O24"/>
    <mergeCell ref="F13:J13"/>
    <mergeCell ref="K13:O13"/>
    <mergeCell ref="B11:D11"/>
    <mergeCell ref="A10:O10"/>
    <mergeCell ref="A7:O7"/>
    <mergeCell ref="A9:O9"/>
    <mergeCell ref="A57:E57"/>
    <mergeCell ref="A47:E47"/>
    <mergeCell ref="A41:E41"/>
    <mergeCell ref="A26:E26"/>
    <mergeCell ref="A16:E16"/>
    <mergeCell ref="A13:E13"/>
  </mergeCells>
  <hyperlinks>
    <hyperlink ref="N5" r:id="rId1" display="http://www.aviasteel.ru/"/>
  </hyperlinks>
  <printOptions/>
  <pageMargins left="0.22" right="0.2" top="0.53" bottom="0.34" header="0.35" footer="0.24"/>
  <pageSetup horizontalDpi="600" verticalDpi="600" orientation="portrait" paperSize="9" scale="68" r:id="rId3"/>
  <rowBreaks count="1" manualBreakCount="1">
    <brk id="78" max="255" man="1"/>
  </rowBreaks>
  <colBreaks count="1" manualBreakCount="1">
    <brk id="15" max="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2020-06-02T08:58:21Z</cp:lastPrinted>
  <dcterms:created xsi:type="dcterms:W3CDTF">2011-01-18T12:45:30Z</dcterms:created>
  <dcterms:modified xsi:type="dcterms:W3CDTF">2020-06-02T11:10:07Z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